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31" windowWidth="27165" windowHeight="12405" activeTab="0"/>
  </bookViews>
  <sheets>
    <sheet name="Табл. 1.3" sheetId="1" r:id="rId1"/>
    <sheet name="Табл. 1.6 " sheetId="2" r:id="rId2"/>
    <sheet name="Прил К приказу  1831" sheetId="3" r:id="rId3"/>
  </sheets>
  <externalReferences>
    <externalReference r:id="rId6"/>
    <externalReference r:id="rId7"/>
    <externalReference r:id="rId8"/>
  </externalReferences>
  <definedNames>
    <definedName name="_xlnm.Print_Area" localSheetId="2">'Прил К приказу  1831'!$A$1:$DD$80</definedName>
    <definedName name="_xlnm.Print_Area" localSheetId="0">'Табл. 1.3'!$A$1:$HP$59</definedName>
    <definedName name="_xlnm.Print_Area" localSheetId="1">'Табл. 1.6 '!$A$1:$EY$95</definedName>
  </definedNames>
  <calcPr fullCalcOnLoad="1"/>
</workbook>
</file>

<file path=xl/sharedStrings.xml><?xml version="1.0" encoding="utf-8"?>
<sst xmlns="http://schemas.openxmlformats.org/spreadsheetml/2006/main" count="636" uniqueCount="335">
  <si>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</si>
  <si>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</si>
  <si>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</si>
  <si>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</si>
  <si>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</si>
  <si>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</si>
  <si>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</si>
  <si>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</si>
  <si>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</si>
  <si>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</si>
  <si>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</si>
  <si>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</si>
  <si>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</si>
  <si>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</si>
  <si>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</si>
  <si>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</si>
  <si>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</si>
  <si>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</si>
  <si>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</si>
  <si>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</si>
  <si>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</si>
  <si>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</si>
  <si>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</si>
  <si>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</si>
  <si>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</si>
  <si>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</si>
  <si>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</si>
  <si>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</si>
  <si>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</si>
  <si>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</si>
  <si>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</si>
  <si>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</si>
  <si>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</si>
  <si>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</si>
  <si>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</si>
  <si>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</si>
  <si>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</si>
  <si>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</si>
  <si>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</si>
  <si>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</si>
  <si>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</si>
  <si>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</si>
  <si>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</si>
  <si>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</si>
  <si>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</si>
  <si>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</si>
  <si>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</si>
  <si>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</si>
  <si>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</si>
  <si>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</si>
  <si>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</si>
  <si>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</si>
  <si>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</si>
  <si>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</si>
  <si>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</si>
  <si>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</si>
  <si>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</si>
  <si>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</si>
  <si>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</si>
  <si>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</si>
  <si>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</si>
  <si>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</si>
  <si>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</si>
  <si>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</si>
  <si>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</si>
  <si>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</si>
  <si>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</si>
  <si>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</si>
  <si>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</si>
  <si>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</si>
  <si>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</si>
  <si>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</si>
  <si>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</si>
  <si>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</si>
  <si>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</si>
  <si>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</si>
  <si>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</si>
  <si>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</si>
  <si>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</si>
  <si>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</si>
  <si>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</si>
  <si>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</si>
  <si>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</si>
  <si>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</si>
  <si>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</si>
  <si>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</si>
  <si>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</si>
  <si>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</si>
  <si>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</si>
  <si>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</si>
  <si>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</si>
  <si>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</si>
  <si>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</si>
  <si>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</si>
  <si>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</si>
  <si>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</si>
  <si>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</si>
  <si>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</si>
  <si>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</si>
  <si>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</si>
  <si>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</si>
  <si>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</si>
  <si>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</si>
  <si>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</si>
  <si>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</si>
  <si>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</si>
  <si>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</si>
  <si>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</si>
  <si>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</si>
  <si>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</si>
  <si>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</si>
  <si>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</si>
  <si>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</si>
  <si>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</si>
  <si>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</si>
  <si>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</si>
  <si>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</si>
  <si>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</si>
  <si>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</si>
  <si>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</si>
  <si>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</si>
  <si>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</si>
  <si>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</si>
  <si>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</si>
  <si>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</si>
  <si>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</si>
  <si>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</si>
  <si>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</si>
  <si>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"Электросервис"</t>
  </si>
  <si>
    <t>6501238703</t>
  </si>
  <si>
    <t>650101001</t>
  </si>
  <si>
    <t>2020</t>
  </si>
  <si>
    <t>2022</t>
  </si>
  <si>
    <t>1.2.12.1</t>
  </si>
  <si>
    <t>1.2.12.2</t>
  </si>
  <si>
    <t>теплоэнергия</t>
  </si>
  <si>
    <t>35 кВ и выше</t>
  </si>
  <si>
    <t xml:space="preserve">ниже 35 кВ </t>
  </si>
  <si>
    <t>вода</t>
  </si>
  <si>
    <t xml:space="preserve">вывоз мусора </t>
  </si>
  <si>
    <t xml:space="preserve">электроэнергия </t>
  </si>
  <si>
    <t>1.2.12.3</t>
  </si>
  <si>
    <t>ОСАГО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</si>
  <si>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</si>
  <si>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</si>
  <si>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</si>
  <si>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</si>
  <si>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</si>
  <si>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</si>
  <si>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</si>
  <si>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</si>
  <si>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</si>
  <si>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</si>
  <si>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</si>
  <si>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</si>
  <si>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</si>
  <si>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</si>
  <si>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Единица измерения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</si>
  <si>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</si>
  <si>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</si>
  <si>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</si>
  <si>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</si>
  <si>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</si>
  <si>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</si>
  <si>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</si>
  <si>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</si>
  <si>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</si>
  <si>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</si>
  <si>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</si>
  <si>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</si>
  <si>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</si>
  <si>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</si>
  <si>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</si>
  <si>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100</t>
  </si>
  <si>
    <t>Учетная политика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</si>
  <si>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</si>
  <si>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</si>
  <si>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</si>
  <si>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</si>
  <si>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</si>
  <si>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</si>
  <si>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</si>
  <si>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</si>
  <si>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</si>
  <si>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</si>
  <si>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</si>
  <si>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</si>
  <si>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</si>
  <si>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</si>
  <si>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</si>
  <si>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</si>
  <si>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</si>
  <si>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</si>
  <si>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</si>
  <si>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</si>
  <si>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</si>
  <si>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</si>
  <si>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</si>
  <si>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</si>
  <si>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</si>
  <si>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</si>
  <si>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</si>
  <si>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</si>
  <si>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</si>
  <si>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</si>
  <si>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</si>
  <si>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</si>
  <si>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</si>
  <si>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</si>
  <si>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</si>
  <si>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</si>
  <si>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</si>
  <si>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</si>
  <si>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</si>
  <si>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</si>
  <si>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</si>
  <si>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</si>
  <si>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</si>
  <si>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</si>
  <si>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</si>
  <si>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</si>
  <si>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</si>
  <si>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</si>
  <si>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</si>
  <si>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</si>
  <si>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</si>
  <si>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</si>
  <si>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</si>
  <si>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</si>
  <si>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</si>
  <si>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</si>
  <si>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</si>
  <si>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</si>
  <si>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</si>
  <si>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</si>
  <si>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</si>
  <si>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</si>
  <si>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</si>
  <si>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</si>
  <si>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</si>
  <si>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</si>
  <si>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</si>
  <si>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</si>
  <si>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</si>
  <si>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</si>
  <si>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</si>
  <si>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</si>
  <si>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</si>
  <si>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</si>
  <si>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</si>
  <si>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</si>
  <si>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</si>
  <si>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</si>
  <si>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</si>
  <si>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</si>
  <si>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Дебиторская задолженность</t>
  </si>
  <si>
    <t>900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</si>
  <si>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</si>
  <si>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</si>
  <si>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</si>
  <si>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</si>
  <si>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</si>
  <si>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</si>
  <si>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</si>
  <si>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</si>
  <si>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</si>
  <si>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</si>
  <si>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</si>
  <si>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</si>
  <si>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(подпись)</t>
  </si>
  <si>
    <t>(Фамилия, имя, отчество)</t>
  </si>
  <si>
    <t>Главный бухгалтер</t>
  </si>
  <si>
    <t>г.Южно-Сахалинск  ул. Ленина 378-а</t>
  </si>
  <si>
    <t>Сахалинская область</t>
  </si>
  <si>
    <t>(в ред. Приказа Минэнерго России от 20.12.2022 № 1339)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</si>
  <si>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</si>
  <si>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</si>
  <si>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</si>
  <si>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</si>
  <si>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</si>
  <si>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г.Южно-Сахалинск, ул.Ленина, 378 А</t>
  </si>
  <si>
    <t>Сахалинская обл.</t>
  </si>
  <si>
    <t>из графы 4: по Субъекту РФ, указанному в заголовке
формы **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</si>
  <si>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</si>
  <si>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</si>
  <si>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</si>
  <si>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</si>
  <si>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</si>
  <si>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</si>
  <si>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</si>
  <si>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010</t>
  </si>
  <si>
    <t>УП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</si>
  <si>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</si>
  <si>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</si>
  <si>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</si>
  <si>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</si>
  <si>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</si>
  <si>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</si>
  <si>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</si>
  <si>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</si>
  <si>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Стр.010-стр.020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</si>
  <si>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</si>
  <si>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</si>
  <si>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</si>
  <si>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</si>
  <si>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</si>
  <si>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</si>
  <si>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стр.030+стр.040-стр.050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</si>
  <si>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</si>
  <si>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</si>
  <si>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</si>
  <si>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</si>
  <si>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</si>
  <si>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</si>
  <si>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Прибыль до налогообложения</t>
  </si>
  <si>
    <t>гр.4,гр.9 УП, гр. 6,7,8,11,12,13 стр.060+стр.070-стр.080+стр.090-стр.100</t>
  </si>
  <si>
    <t>Налог на прибыль</t>
  </si>
  <si>
    <t>ОРД</t>
  </si>
  <si>
    <t>в том числе текущий налог на прибыль</t>
  </si>
  <si>
    <t>отложенный налог на прибыль</t>
  </si>
  <si>
    <t>Прочее</t>
  </si>
  <si>
    <t>Чистая прибыль</t>
  </si>
  <si>
    <t>стр.110-стр.120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</si>
  <si>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</si>
  <si>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</si>
  <si>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</si>
  <si>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</si>
  <si>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</si>
  <si>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</si>
  <si>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</si>
  <si>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</si>
  <si>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</si>
  <si>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</si>
  <si>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</si>
  <si>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2021-2022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</si>
</sst>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"/>
  </numFmts>
  <fonts count="5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17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1" fontId="6" fillId="0" borderId="10" xfId="58" applyFont="1" applyBorder="1" applyAlignment="1">
      <alignment horizontal="center" vertical="center"/>
    </xf>
    <xf numFmtId="171" fontId="6" fillId="0" borderId="12" xfId="58" applyFont="1" applyBorder="1" applyAlignment="1">
      <alignment horizontal="center" vertical="center"/>
    </xf>
    <xf numFmtId="171" fontId="6" fillId="0" borderId="11" xfId="58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9" fontId="6" fillId="0" borderId="10" xfId="58" applyNumberFormat="1" applyFont="1" applyBorder="1" applyAlignment="1">
      <alignment horizontal="center" vertical="center"/>
    </xf>
    <xf numFmtId="49" fontId="6" fillId="0" borderId="12" xfId="58" applyNumberFormat="1" applyFont="1" applyBorder="1" applyAlignment="1">
      <alignment horizontal="center" vertical="center"/>
    </xf>
    <xf numFmtId="49" fontId="6" fillId="0" borderId="11" xfId="58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/>
    </xf>
    <xf numFmtId="179" fontId="6" fillId="33" borderId="12" xfId="0" applyNumberFormat="1" applyFont="1" applyFill="1" applyBorder="1" applyAlignment="1">
      <alignment horizontal="center" vertical="center"/>
    </xf>
    <xf numFmtId="179" fontId="6" fillId="33" borderId="11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left" vertical="center" wrapText="1"/>
    </xf>
    <xf numFmtId="171" fontId="6" fillId="33" borderId="10" xfId="58" applyFont="1" applyFill="1" applyBorder="1" applyAlignment="1">
      <alignment horizontal="center" vertical="center"/>
    </xf>
    <xf numFmtId="171" fontId="6" fillId="33" borderId="12" xfId="58" applyFont="1" applyFill="1" applyBorder="1" applyAlignment="1">
      <alignment horizontal="center" vertical="center"/>
    </xf>
    <xf numFmtId="171" fontId="6" fillId="33" borderId="11" xfId="58" applyFont="1" applyFill="1" applyBorder="1" applyAlignment="1">
      <alignment horizontal="center" vertical="center"/>
    </xf>
    <xf numFmtId="171" fontId="6" fillId="0" borderId="10" xfId="58" applyNumberFormat="1" applyFont="1" applyBorder="1" applyAlignment="1">
      <alignment horizontal="center" vertical="center"/>
    </xf>
    <xf numFmtId="171" fontId="6" fillId="0" borderId="12" xfId="58" applyNumberFormat="1" applyFont="1" applyBorder="1" applyAlignment="1">
      <alignment horizontal="center" vertical="center"/>
    </xf>
    <xf numFmtId="171" fontId="6" fillId="0" borderId="11" xfId="5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8" fillId="0" borderId="17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left" wrapText="1"/>
    </xf>
    <xf numFmtId="4" fontId="28" fillId="0" borderId="0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33" borderId="19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top"/>
    </xf>
    <xf numFmtId="0" fontId="24" fillId="0" borderId="12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0" fontId="24" fillId="33" borderId="19" xfId="0" applyNumberFormat="1" applyFont="1" applyFill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/>
    </xf>
    <xf numFmtId="0" fontId="28" fillId="0" borderId="10" xfId="0" applyNumberFormat="1" applyFont="1" applyBorder="1" applyAlignment="1">
      <alignment horizontal="left" wrapText="1"/>
    </xf>
    <xf numFmtId="0" fontId="28" fillId="0" borderId="12" xfId="0" applyNumberFormat="1" applyFont="1" applyBorder="1" applyAlignment="1">
      <alignment horizontal="left" wrapText="1"/>
    </xf>
    <xf numFmtId="0" fontId="28" fillId="0" borderId="11" xfId="0" applyNumberFormat="1" applyFont="1" applyBorder="1" applyAlignment="1">
      <alignment horizontal="left" wrapText="1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4" fontId="28" fillId="33" borderId="13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>
      <alignment horizontal="center" vertical="center"/>
    </xf>
    <xf numFmtId="4" fontId="28" fillId="33" borderId="15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left" wrapText="1" indent="1"/>
    </xf>
    <xf numFmtId="0" fontId="28" fillId="0" borderId="12" xfId="0" applyNumberFormat="1" applyFont="1" applyBorder="1" applyAlignment="1">
      <alignment horizontal="left" wrapText="1" indent="1"/>
    </xf>
    <xf numFmtId="0" fontId="28" fillId="0" borderId="11" xfId="0" applyNumberFormat="1" applyFont="1" applyBorder="1" applyAlignment="1">
      <alignment horizontal="left" wrapText="1" indent="1"/>
    </xf>
    <xf numFmtId="0" fontId="28" fillId="0" borderId="10" xfId="0" applyNumberFormat="1" applyFont="1" applyBorder="1" applyAlignment="1">
      <alignment horizontal="left" wrapText="1" indent="2"/>
    </xf>
    <xf numFmtId="0" fontId="28" fillId="0" borderId="12" xfId="0" applyNumberFormat="1" applyFont="1" applyBorder="1" applyAlignment="1">
      <alignment horizontal="left" wrapText="1" indent="2"/>
    </xf>
    <xf numFmtId="0" fontId="28" fillId="0" borderId="11" xfId="0" applyNumberFormat="1" applyFont="1" applyBorder="1" applyAlignment="1">
      <alignment horizontal="left" wrapText="1" indent="2"/>
    </xf>
    <xf numFmtId="0" fontId="28" fillId="0" borderId="10" xfId="0" applyNumberFormat="1" applyFont="1" applyBorder="1" applyAlignment="1">
      <alignment horizontal="left" wrapText="1" indent="4"/>
    </xf>
    <xf numFmtId="0" fontId="28" fillId="0" borderId="12" xfId="0" applyNumberFormat="1" applyFont="1" applyBorder="1" applyAlignment="1">
      <alignment horizontal="left" wrapText="1" indent="4"/>
    </xf>
    <xf numFmtId="0" fontId="28" fillId="0" borderId="11" xfId="0" applyNumberFormat="1" applyFont="1" applyBorder="1" applyAlignment="1">
      <alignment horizontal="left" wrapText="1" indent="4"/>
    </xf>
    <xf numFmtId="4" fontId="28" fillId="33" borderId="10" xfId="0" applyNumberFormat="1" applyFont="1" applyFill="1" applyBorder="1" applyAlignment="1">
      <alignment horizontal="center" vertical="center"/>
    </xf>
    <xf numFmtId="4" fontId="28" fillId="33" borderId="12" xfId="0" applyNumberFormat="1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 vertical="center"/>
    </xf>
    <xf numFmtId="0" fontId="28" fillId="33" borderId="13" xfId="0" applyNumberFormat="1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center" vertical="center"/>
    </xf>
    <xf numFmtId="0" fontId="28" fillId="33" borderId="15" xfId="0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left" wrapText="1" indent="3"/>
    </xf>
    <xf numFmtId="0" fontId="28" fillId="0" borderId="12" xfId="0" applyNumberFormat="1" applyFont="1" applyBorder="1" applyAlignment="1">
      <alignment horizontal="left" wrapText="1" indent="3"/>
    </xf>
    <xf numFmtId="0" fontId="28" fillId="0" borderId="11" xfId="0" applyNumberFormat="1" applyFont="1" applyBorder="1" applyAlignment="1">
      <alignment horizontal="left" wrapText="1" indent="3"/>
    </xf>
    <xf numFmtId="0" fontId="28" fillId="0" borderId="10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left" wrapText="1" indent="3"/>
    </xf>
    <xf numFmtId="0" fontId="28" fillId="33" borderId="12" xfId="0" applyNumberFormat="1" applyFont="1" applyFill="1" applyBorder="1" applyAlignment="1">
      <alignment horizontal="left" wrapText="1" indent="3"/>
    </xf>
    <xf numFmtId="0" fontId="28" fillId="33" borderId="11" xfId="0" applyNumberFormat="1" applyFont="1" applyFill="1" applyBorder="1" applyAlignment="1">
      <alignment horizontal="left" wrapText="1" indent="3"/>
    </xf>
    <xf numFmtId="49" fontId="28" fillId="33" borderId="13" xfId="0" applyNumberFormat="1" applyFont="1" applyFill="1" applyBorder="1" applyAlignment="1">
      <alignment horizontal="center" vertical="center"/>
    </xf>
    <xf numFmtId="49" fontId="28" fillId="33" borderId="14" xfId="0" applyNumberFormat="1" applyFont="1" applyFill="1" applyBorder="1" applyAlignment="1">
      <alignment horizontal="center" vertical="center"/>
    </xf>
    <xf numFmtId="49" fontId="28" fillId="33" borderId="15" xfId="0" applyNumberFormat="1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left" wrapText="1" indent="1"/>
    </xf>
    <xf numFmtId="0" fontId="28" fillId="33" borderId="12" xfId="0" applyNumberFormat="1" applyFont="1" applyFill="1" applyBorder="1" applyAlignment="1">
      <alignment horizontal="left" wrapText="1" indent="1"/>
    </xf>
    <xf numFmtId="0" fontId="28" fillId="33" borderId="11" xfId="0" applyNumberFormat="1" applyFont="1" applyFill="1" applyBorder="1" applyAlignment="1">
      <alignment horizontal="left" wrapText="1" indent="1"/>
    </xf>
    <xf numFmtId="0" fontId="28" fillId="33" borderId="10" xfId="0" applyNumberFormat="1" applyFont="1" applyFill="1" applyBorder="1" applyAlignment="1">
      <alignment horizontal="left" wrapText="1"/>
    </xf>
    <xf numFmtId="0" fontId="28" fillId="33" borderId="12" xfId="0" applyNumberFormat="1" applyFont="1" applyFill="1" applyBorder="1" applyAlignment="1">
      <alignment horizontal="left" wrapText="1"/>
    </xf>
    <xf numFmtId="0" fontId="28" fillId="33" borderId="11" xfId="0" applyNumberFormat="1" applyFont="1" applyFill="1" applyBorder="1" applyAlignment="1">
      <alignment horizontal="left" wrapText="1"/>
    </xf>
    <xf numFmtId="0" fontId="28" fillId="33" borderId="10" xfId="0" applyNumberFormat="1" applyFont="1" applyFill="1" applyBorder="1" applyAlignment="1">
      <alignment horizontal="center" vertical="center"/>
    </xf>
    <xf numFmtId="0" fontId="28" fillId="33" borderId="12" xfId="0" applyNumberFormat="1" applyFont="1" applyFill="1" applyBorder="1" applyAlignment="1">
      <alignment horizontal="center" vertical="center"/>
    </xf>
    <xf numFmtId="0" fontId="28" fillId="33" borderId="11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49" fontId="28" fillId="33" borderId="12" xfId="0" applyNumberFormat="1" applyFont="1" applyFill="1" applyBorder="1" applyAlignment="1">
      <alignment horizontal="center" vertical="center"/>
    </xf>
    <xf numFmtId="49" fontId="28" fillId="33" borderId="11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Border="1" applyAlignment="1">
      <alignment horizontal="left" vertical="center"/>
    </xf>
    <xf numFmtId="0" fontId="24" fillId="33" borderId="10" xfId="0" applyNumberFormat="1" applyFont="1" applyFill="1" applyBorder="1" applyAlignment="1">
      <alignment horizontal="left" vertical="center"/>
    </xf>
    <xf numFmtId="0" fontId="24" fillId="33" borderId="12" xfId="0" applyNumberFormat="1" applyFont="1" applyFill="1" applyBorder="1" applyAlignment="1">
      <alignment horizontal="left" vertical="center"/>
    </xf>
    <xf numFmtId="0" fontId="24" fillId="33" borderId="11" xfId="0" applyNumberFormat="1" applyFont="1" applyFill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8" fillId="33" borderId="10" xfId="0" applyNumberFormat="1" applyFont="1" applyFill="1" applyBorder="1" applyAlignment="1">
      <alignment horizontal="left" wrapText="1" indent="2"/>
    </xf>
    <xf numFmtId="0" fontId="28" fillId="33" borderId="12" xfId="0" applyNumberFormat="1" applyFont="1" applyFill="1" applyBorder="1" applyAlignment="1">
      <alignment horizontal="left" wrapText="1" indent="2"/>
    </xf>
    <xf numFmtId="0" fontId="28" fillId="33" borderId="11" xfId="0" applyNumberFormat="1" applyFont="1" applyFill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24" fillId="0" borderId="1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5" xfId="0" applyNumberFormat="1" applyFont="1" applyFill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0" fontId="24" fillId="33" borderId="18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top" wrapText="1"/>
    </xf>
    <xf numFmtId="0" fontId="24" fillId="33" borderId="12" xfId="0" applyNumberFormat="1" applyFont="1" applyFill="1" applyBorder="1" applyAlignment="1">
      <alignment horizontal="center" vertical="top" wrapText="1"/>
    </xf>
    <xf numFmtId="0" fontId="24" fillId="33" borderId="11" xfId="0" applyNumberFormat="1" applyFont="1" applyFill="1" applyBorder="1" applyAlignment="1">
      <alignment horizontal="center" vertical="top" wrapText="1"/>
    </xf>
    <xf numFmtId="0" fontId="24" fillId="33" borderId="10" xfId="0" applyNumberFormat="1" applyFont="1" applyFill="1" applyBorder="1" applyAlignment="1">
      <alignment horizontal="center" vertical="top"/>
    </xf>
    <xf numFmtId="0" fontId="24" fillId="33" borderId="12" xfId="0" applyNumberFormat="1" applyFont="1" applyFill="1" applyBorder="1" applyAlignment="1">
      <alignment horizontal="center" vertical="top"/>
    </xf>
    <xf numFmtId="0" fontId="24" fillId="33" borderId="11" xfId="0" applyNumberFormat="1" applyFont="1" applyFill="1" applyBorder="1" applyAlignment="1">
      <alignment horizontal="center" vertical="top"/>
    </xf>
    <xf numFmtId="0" fontId="28" fillId="0" borderId="19" xfId="0" applyNumberFormat="1" applyFont="1" applyBorder="1" applyAlignment="1">
      <alignment horizontal="left" wrapText="1"/>
    </xf>
    <xf numFmtId="0" fontId="28" fillId="0" borderId="19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" fontId="28" fillId="33" borderId="19" xfId="0" applyNumberFormat="1" applyFont="1" applyFill="1" applyBorder="1" applyAlignment="1">
      <alignment horizontal="center" vertical="center"/>
    </xf>
    <xf numFmtId="0" fontId="28" fillId="33" borderId="19" xfId="0" applyNumberFormat="1" applyFont="1" applyFill="1" applyBorder="1" applyAlignment="1">
      <alignment horizontal="center" vertical="center"/>
    </xf>
    <xf numFmtId="0" fontId="28" fillId="0" borderId="19" xfId="0" applyNumberFormat="1" applyFont="1" applyBorder="1" applyAlignment="1">
      <alignment horizontal="left" wrapText="1" indent="1"/>
    </xf>
    <xf numFmtId="4" fontId="28" fillId="0" borderId="19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right"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33" fillId="0" borderId="19" xfId="0" applyNumberFormat="1" applyFont="1" applyBorder="1" applyAlignment="1">
      <alignment horizontal="center" vertical="top"/>
    </xf>
    <xf numFmtId="0" fontId="33" fillId="0" borderId="10" xfId="0" applyNumberFormat="1" applyFont="1" applyBorder="1" applyAlignment="1">
      <alignment horizontal="center" vertical="top"/>
    </xf>
    <xf numFmtId="0" fontId="33" fillId="0" borderId="12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34" fillId="33" borderId="12" xfId="0" applyNumberFormat="1" applyFont="1" applyFill="1" applyBorder="1" applyAlignment="1">
      <alignment horizontal="center" vertical="center"/>
    </xf>
    <xf numFmtId="0" fontId="34" fillId="33" borderId="11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 wrapText="1"/>
    </xf>
    <xf numFmtId="0" fontId="34" fillId="33" borderId="12" xfId="0" applyNumberFormat="1" applyFont="1" applyFill="1" applyBorder="1" applyAlignment="1">
      <alignment horizontal="center" vertical="center" wrapText="1"/>
    </xf>
    <xf numFmtId="0" fontId="34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" fontId="34" fillId="33" borderId="10" xfId="0" applyNumberFormat="1" applyFont="1" applyFill="1" applyBorder="1" applyAlignment="1">
      <alignment horizontal="center" vertical="center"/>
    </xf>
    <xf numFmtId="1" fontId="34" fillId="33" borderId="12" xfId="0" applyNumberFormat="1" applyFont="1" applyFill="1" applyBorder="1" applyAlignment="1">
      <alignment horizontal="center" vertical="center"/>
    </xf>
    <xf numFmtId="1" fontId="34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33" fillId="33" borderId="19" xfId="0" applyNumberFormat="1" applyFont="1" applyFill="1" applyBorder="1" applyAlignment="1">
      <alignment horizontal="center" vertical="center"/>
    </xf>
    <xf numFmtId="0" fontId="33" fillId="33" borderId="10" xfId="0" applyNumberFormat="1" applyFont="1" applyFill="1" applyBorder="1" applyAlignment="1">
      <alignment horizontal="center" vertical="center"/>
    </xf>
    <xf numFmtId="0" fontId="33" fillId="33" borderId="12" xfId="0" applyNumberFormat="1" applyFont="1" applyFill="1" applyBorder="1" applyAlignment="1">
      <alignment horizontal="center" vertical="center"/>
    </xf>
    <xf numFmtId="0" fontId="3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33" fillId="0" borderId="0" xfId="0" applyNumberFormat="1" applyFont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4" fillId="33" borderId="13" xfId="0" applyNumberFormat="1" applyFont="1" applyFill="1" applyBorder="1" applyAlignment="1">
      <alignment horizontal="center" vertical="center"/>
    </xf>
    <xf numFmtId="0" fontId="34" fillId="33" borderId="14" xfId="0" applyNumberFormat="1" applyFont="1" applyFill="1" applyBorder="1" applyAlignment="1">
      <alignment horizontal="center" vertical="center"/>
    </xf>
    <xf numFmtId="0" fontId="34" fillId="33" borderId="15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4" fillId="33" borderId="20" xfId="0" applyNumberFormat="1" applyFont="1" applyFill="1" applyBorder="1" applyAlignment="1">
      <alignment horizontal="center" vertical="center"/>
    </xf>
    <xf numFmtId="0" fontId="34" fillId="33" borderId="0" xfId="0" applyNumberFormat="1" applyFont="1" applyFill="1" applyBorder="1" applyAlignment="1">
      <alignment horizontal="center" vertical="center"/>
    </xf>
    <xf numFmtId="0" fontId="34" fillId="33" borderId="2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4" fillId="33" borderId="16" xfId="0" applyNumberFormat="1" applyFont="1" applyFill="1" applyBorder="1" applyAlignment="1">
      <alignment horizontal="center" vertical="center"/>
    </xf>
    <xf numFmtId="0" fontId="34" fillId="33" borderId="17" xfId="0" applyNumberFormat="1" applyFont="1" applyFill="1" applyBorder="1" applyAlignment="1">
      <alignment horizontal="center" vertical="center"/>
    </xf>
    <xf numFmtId="0" fontId="34" fillId="33" borderId="18" xfId="0" applyNumberFormat="1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justify" wrapText="1"/>
    </xf>
    <xf numFmtId="0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34" fillId="0" borderId="14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2;&#1072;&#1079;%20&#1052;&#1080;&#1085;&#1101;&#1085;&#1077;&#1088;&#1075;&#1086;%20585\&#1090;&#1072;&#1073;&#1083;&#1080;&#1094;&#1072;%201.6%20&#1079;&#1072;%202022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8;&#1040;&#1056;&#1048;&#1060;%20&#1056;&#1069;&#1050;\&#1090;&#1072;&#1088;&#1080;&#1092;%20&#1056;&#1069;&#1050;%202024\&#1055;&#1088;&#1080;&#1082;&#1072;&#1079;%20&#1052;&#1080;&#1085;&#1101;&#1085;&#1077;&#1088;&#1075;&#1086;%20585\&#1090;&#1072;&#1073;&#1083;&#1080;&#1094;&#1072;%201.6%20&#1079;&#1072;%202022%20&#1075;&#1086;&#1076;%20c%20&#1082;&#1086;&#1088;&#1088;&#1077;&#1082;&#1090;&#1080;&#1088;&#1086;&#1074;&#1082;&#1086;&#1081;%202021%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8;&#1040;&#1056;&#1048;&#1060;%20&#1056;&#1069;&#1050;\&#1090;&#1072;&#1088;&#1080;&#1092;%20&#1056;&#1069;&#1050;%202024\&#1055;&#1088;&#1080;&#1082;&#1072;&#1079;%20&#1052;&#1080;&#1085;&#1101;&#1085;&#1077;&#1088;&#1075;&#1086;%20585\&#1090;&#1072;&#1073;%201.3%20&#1079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2">
          <cell r="BT22">
            <v>282282.42000000004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ар 1"/>
      <sheetName val="вар 2"/>
    </sheetNames>
    <sheetDataSet>
      <sheetData sheetId="1">
        <row r="37">
          <cell r="FT37">
            <v>25344.160799999998</v>
          </cell>
          <cell r="GJ37">
            <v>4682.312600000004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8"/>
  <sheetViews>
    <sheetView tabSelected="1" view="pageBreakPreview" zoomScale="85" zoomScaleSheetLayoutView="85" zoomScalePageLayoutView="0" workbookViewId="0" topLeftCell="A13">
      <selection activeCell="EB28" sqref="EB28:EO28"/>
    </sheetView>
  </sheetViews>
  <sheetFormatPr defaultColWidth="0.875" defaultRowHeight="12.75"/>
  <cols>
    <col min="1" max="36" width="0.875" style="163" customWidth="1"/>
    <col min="37" max="37" width="16.625" style="163" customWidth="1"/>
    <col min="38" max="38" width="14.625" style="163" customWidth="1"/>
    <col min="39" max="42" width="16.625" style="163" hidden="1" customWidth="1"/>
    <col min="43" max="47" width="0.875" style="163" hidden="1" customWidth="1"/>
    <col min="48" max="54" width="0.875" style="163" customWidth="1"/>
    <col min="55" max="55" width="2.125" style="163" customWidth="1"/>
    <col min="56" max="68" width="0.875" style="163" customWidth="1"/>
    <col min="69" max="69" width="3.625" style="163" customWidth="1"/>
    <col min="70" max="82" width="0.875" style="163" customWidth="1"/>
    <col min="83" max="83" width="3.00390625" style="163" customWidth="1"/>
    <col min="84" max="130" width="0.875" style="163" customWidth="1"/>
    <col min="131" max="131" width="1.875" style="163" customWidth="1"/>
    <col min="132" max="144" width="0.875" style="163" customWidth="1"/>
    <col min="145" max="145" width="4.875" style="163" customWidth="1"/>
    <col min="146" max="158" width="0.875" style="163" customWidth="1"/>
    <col min="159" max="159" width="2.625" style="163" customWidth="1"/>
    <col min="160" max="16384" width="0.875" style="163" customWidth="1"/>
  </cols>
  <sheetData>
    <row r="1" s="190" customFormat="1" ht="12">
      <c r="HP1" s="191" t="s">
        <v>274</v>
      </c>
    </row>
    <row r="2" ht="9" customHeight="1"/>
    <row r="3" s="192" customFormat="1" ht="11.25" customHeight="1">
      <c r="HP3" s="193" t="s">
        <v>275</v>
      </c>
    </row>
    <row r="4" ht="9" customHeight="1"/>
    <row r="5" spans="1:224" s="196" customFormat="1" ht="15">
      <c r="A5" s="194" t="s">
        <v>276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</row>
    <row r="6" spans="1:224" s="196" customFormat="1" ht="15">
      <c r="A6" s="195" t="s">
        <v>277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</row>
    <row r="7" ht="9" customHeight="1"/>
    <row r="8" spans="1:38" ht="12.75">
      <c r="A8" s="163" t="s">
        <v>146</v>
      </c>
      <c r="AL8" s="163" t="s">
        <v>278</v>
      </c>
    </row>
    <row r="9" ht="12.75">
      <c r="AL9" s="163" t="s">
        <v>279</v>
      </c>
    </row>
    <row r="10" spans="1:38" ht="12.75">
      <c r="A10" s="163" t="s">
        <v>148</v>
      </c>
      <c r="AL10" s="163" t="s">
        <v>149</v>
      </c>
    </row>
    <row r="11" spans="1:38" ht="12.75">
      <c r="A11" s="163" t="s">
        <v>150</v>
      </c>
      <c r="AL11" s="163" t="s">
        <v>151</v>
      </c>
    </row>
    <row r="12" spans="208:224" ht="11.25" customHeight="1"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</row>
    <row r="13" spans="1:224" ht="12.75">
      <c r="A13" s="163" t="s">
        <v>152</v>
      </c>
      <c r="FT13" s="198" t="s">
        <v>128</v>
      </c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</row>
    <row r="14" spans="1:224" ht="12.75">
      <c r="A14" s="163" t="s">
        <v>153</v>
      </c>
      <c r="FT14" s="199" t="s">
        <v>129</v>
      </c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</row>
    <row r="15" spans="1:224" ht="12.75">
      <c r="A15" s="163" t="s">
        <v>154</v>
      </c>
      <c r="FT15" s="199" t="s">
        <v>280</v>
      </c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</row>
    <row r="16" spans="1:224" ht="12.75">
      <c r="A16" s="163" t="s">
        <v>155</v>
      </c>
      <c r="FT16" s="199" t="s">
        <v>281</v>
      </c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</row>
    <row r="17" spans="1:224" ht="12.75">
      <c r="A17" s="163" t="s">
        <v>156</v>
      </c>
      <c r="FT17" s="199" t="s">
        <v>132</v>
      </c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</row>
    <row r="18" ht="11.25" customHeight="1"/>
    <row r="19" spans="1:224" s="208" customFormat="1" ht="12" customHeight="1">
      <c r="A19" s="200" t="s">
        <v>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2"/>
      <c r="AL19" s="200" t="s">
        <v>157</v>
      </c>
      <c r="AM19" s="201"/>
      <c r="AN19" s="201"/>
      <c r="AO19" s="201"/>
      <c r="AP19" s="201"/>
      <c r="AQ19" s="201"/>
      <c r="AR19" s="201"/>
      <c r="AS19" s="201"/>
      <c r="AT19" s="201"/>
      <c r="AU19" s="202"/>
      <c r="AV19" s="200" t="s">
        <v>158</v>
      </c>
      <c r="AW19" s="201"/>
      <c r="AX19" s="201"/>
      <c r="AY19" s="201"/>
      <c r="AZ19" s="201"/>
      <c r="BA19" s="201"/>
      <c r="BB19" s="201"/>
      <c r="BC19" s="202"/>
      <c r="BD19" s="200" t="s">
        <v>159</v>
      </c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2"/>
      <c r="BR19" s="200" t="s">
        <v>282</v>
      </c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2"/>
      <c r="CF19" s="203" t="s">
        <v>161</v>
      </c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0" t="s">
        <v>283</v>
      </c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2"/>
      <c r="EP19" s="200" t="s">
        <v>284</v>
      </c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2"/>
      <c r="FD19" s="203" t="s">
        <v>164</v>
      </c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5" t="s">
        <v>285</v>
      </c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7"/>
    </row>
    <row r="20" spans="1:224" s="208" customFormat="1" ht="84" customHeight="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1"/>
      <c r="AL20" s="209"/>
      <c r="AM20" s="210"/>
      <c r="AN20" s="210"/>
      <c r="AO20" s="210"/>
      <c r="AP20" s="210"/>
      <c r="AQ20" s="210"/>
      <c r="AR20" s="210"/>
      <c r="AS20" s="210"/>
      <c r="AT20" s="210"/>
      <c r="AU20" s="211"/>
      <c r="AV20" s="209"/>
      <c r="AW20" s="210"/>
      <c r="AX20" s="210"/>
      <c r="AY20" s="210"/>
      <c r="AZ20" s="210"/>
      <c r="BA20" s="210"/>
      <c r="BB20" s="210"/>
      <c r="BC20" s="211"/>
      <c r="BD20" s="209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1"/>
      <c r="BR20" s="209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1"/>
      <c r="CF20" s="209" t="s">
        <v>286</v>
      </c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1"/>
      <c r="CV20" s="212" t="s">
        <v>287</v>
      </c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03" t="s">
        <v>288</v>
      </c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13"/>
      <c r="EB20" s="209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1"/>
      <c r="EP20" s="209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1"/>
      <c r="FD20" s="209" t="s">
        <v>286</v>
      </c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1"/>
      <c r="FT20" s="212" t="s">
        <v>287</v>
      </c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03" t="s">
        <v>288</v>
      </c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13"/>
      <c r="GZ20" s="214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6"/>
    </row>
    <row r="21" spans="1:224" s="225" customFormat="1" ht="15.75">
      <c r="A21" s="217">
        <v>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9"/>
      <c r="AL21" s="220">
        <v>2</v>
      </c>
      <c r="AM21" s="220"/>
      <c r="AN21" s="220"/>
      <c r="AO21" s="220"/>
      <c r="AP21" s="220"/>
      <c r="AQ21" s="220"/>
      <c r="AR21" s="220"/>
      <c r="AS21" s="220"/>
      <c r="AT21" s="220"/>
      <c r="AU21" s="220"/>
      <c r="AV21" s="220">
        <v>3</v>
      </c>
      <c r="AW21" s="220"/>
      <c r="AX21" s="220"/>
      <c r="AY21" s="220"/>
      <c r="AZ21" s="220"/>
      <c r="BA21" s="220"/>
      <c r="BB21" s="220"/>
      <c r="BC21" s="220"/>
      <c r="BD21" s="220">
        <v>4</v>
      </c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>
        <v>5</v>
      </c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>
        <v>6</v>
      </c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>
        <v>7</v>
      </c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>
        <v>8</v>
      </c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1">
        <v>9</v>
      </c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2">
        <v>10</v>
      </c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4"/>
      <c r="FD21" s="222">
        <v>11</v>
      </c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4"/>
      <c r="FT21" s="222">
        <v>12</v>
      </c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4"/>
      <c r="GJ21" s="222">
        <v>13</v>
      </c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4"/>
      <c r="GZ21" s="221">
        <v>14</v>
      </c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</row>
    <row r="22" spans="1:224" s="244" customFormat="1" ht="21" customHeight="1">
      <c r="A22" s="226"/>
      <c r="B22" s="227" t="s">
        <v>289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8"/>
      <c r="AL22" s="229" t="s">
        <v>5</v>
      </c>
      <c r="AM22" s="230"/>
      <c r="AN22" s="230"/>
      <c r="AO22" s="230"/>
      <c r="AP22" s="230"/>
      <c r="AQ22" s="230"/>
      <c r="AR22" s="230"/>
      <c r="AS22" s="230"/>
      <c r="AT22" s="230"/>
      <c r="AU22" s="231"/>
      <c r="AV22" s="232" t="s">
        <v>290</v>
      </c>
      <c r="AW22" s="233"/>
      <c r="AX22" s="233"/>
      <c r="AY22" s="233"/>
      <c r="AZ22" s="233"/>
      <c r="BA22" s="233"/>
      <c r="BB22" s="233"/>
      <c r="BC22" s="234"/>
      <c r="BD22" s="229">
        <v>389565</v>
      </c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1"/>
      <c r="BR22" s="229" t="s">
        <v>38</v>
      </c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1"/>
      <c r="CF22" s="235">
        <v>215506.85</v>
      </c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7"/>
      <c r="CV22" s="235">
        <v>47865.04</v>
      </c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7"/>
      <c r="DL22" s="235">
        <f>BD22-CF22-CV22</f>
        <v>126193.10999999999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7"/>
      <c r="EB22" s="235">
        <v>347023</v>
      </c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8" t="s">
        <v>38</v>
      </c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40"/>
      <c r="FD22" s="235">
        <v>172524.536</v>
      </c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7"/>
      <c r="FT22" s="235">
        <v>132422.33</v>
      </c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7"/>
      <c r="GJ22" s="235">
        <f>EB22-FD22-FT22</f>
        <v>42076.13400000002</v>
      </c>
      <c r="GK22" s="236"/>
      <c r="GL22" s="236"/>
      <c r="GM22" s="236"/>
      <c r="GN22" s="236"/>
      <c r="GO22" s="236"/>
      <c r="GP22" s="236"/>
      <c r="GQ22" s="236"/>
      <c r="GR22" s="236"/>
      <c r="GS22" s="236"/>
      <c r="GT22" s="236"/>
      <c r="GU22" s="236"/>
      <c r="GV22" s="236"/>
      <c r="GW22" s="236"/>
      <c r="GX22" s="236"/>
      <c r="GY22" s="237"/>
      <c r="GZ22" s="241" t="s">
        <v>291</v>
      </c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3"/>
    </row>
    <row r="23" spans="1:224" s="244" customFormat="1" ht="9.75" customHeight="1">
      <c r="A23" s="245"/>
      <c r="B23" s="246" t="s">
        <v>292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7"/>
      <c r="AL23" s="248"/>
      <c r="AM23" s="249"/>
      <c r="AN23" s="249"/>
      <c r="AO23" s="249"/>
      <c r="AP23" s="249"/>
      <c r="AQ23" s="249"/>
      <c r="AR23" s="249"/>
      <c r="AS23" s="249"/>
      <c r="AT23" s="249"/>
      <c r="AU23" s="250"/>
      <c r="AV23" s="251"/>
      <c r="AW23" s="252"/>
      <c r="AX23" s="252"/>
      <c r="AY23" s="252"/>
      <c r="AZ23" s="252"/>
      <c r="BA23" s="252"/>
      <c r="BB23" s="252"/>
      <c r="BC23" s="253"/>
      <c r="BD23" s="248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50"/>
      <c r="BR23" s="248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50"/>
      <c r="CF23" s="254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6"/>
      <c r="CV23" s="254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6"/>
      <c r="DL23" s="254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6"/>
      <c r="EB23" s="254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7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9"/>
      <c r="FD23" s="254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6"/>
      <c r="FT23" s="254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6"/>
      <c r="GJ23" s="254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6"/>
      <c r="GZ23" s="260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2"/>
    </row>
    <row r="24" spans="1:224" s="244" customFormat="1" ht="9.75" customHeight="1">
      <c r="A24" s="245"/>
      <c r="B24" s="246" t="s">
        <v>293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7"/>
      <c r="AL24" s="248"/>
      <c r="AM24" s="249"/>
      <c r="AN24" s="249"/>
      <c r="AO24" s="249"/>
      <c r="AP24" s="249"/>
      <c r="AQ24" s="249"/>
      <c r="AR24" s="249"/>
      <c r="AS24" s="249"/>
      <c r="AT24" s="249"/>
      <c r="AU24" s="250"/>
      <c r="AV24" s="251"/>
      <c r="AW24" s="252"/>
      <c r="AX24" s="252"/>
      <c r="AY24" s="252"/>
      <c r="AZ24" s="252"/>
      <c r="BA24" s="252"/>
      <c r="BB24" s="252"/>
      <c r="BC24" s="253"/>
      <c r="BD24" s="248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50"/>
      <c r="BR24" s="248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50"/>
      <c r="CF24" s="254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6"/>
      <c r="CV24" s="254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6"/>
      <c r="DL24" s="254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6"/>
      <c r="EB24" s="254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7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9"/>
      <c r="FD24" s="254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6"/>
      <c r="FT24" s="254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6"/>
      <c r="GJ24" s="254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6"/>
      <c r="GZ24" s="260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2"/>
    </row>
    <row r="25" spans="1:224" s="244" customFormat="1" ht="12" customHeight="1">
      <c r="A25" s="263"/>
      <c r="B25" s="264" t="s">
        <v>294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5"/>
      <c r="AL25" s="266"/>
      <c r="AM25" s="267"/>
      <c r="AN25" s="267"/>
      <c r="AO25" s="267"/>
      <c r="AP25" s="267"/>
      <c r="AQ25" s="267"/>
      <c r="AR25" s="267"/>
      <c r="AS25" s="267"/>
      <c r="AT25" s="267"/>
      <c r="AU25" s="268"/>
      <c r="AV25" s="269"/>
      <c r="AW25" s="270"/>
      <c r="AX25" s="270"/>
      <c r="AY25" s="270"/>
      <c r="AZ25" s="270"/>
      <c r="BA25" s="270"/>
      <c r="BB25" s="270"/>
      <c r="BC25" s="271"/>
      <c r="BD25" s="266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8"/>
      <c r="BR25" s="266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8"/>
      <c r="CF25" s="272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4"/>
      <c r="CV25" s="272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4"/>
      <c r="DL25" s="272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4"/>
      <c r="EB25" s="272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5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7"/>
      <c r="FD25" s="272"/>
      <c r="FE25" s="273"/>
      <c r="FF25" s="273"/>
      <c r="FG25" s="273"/>
      <c r="FH25" s="273"/>
      <c r="FI25" s="273"/>
      <c r="FJ25" s="273"/>
      <c r="FK25" s="273"/>
      <c r="FL25" s="273"/>
      <c r="FM25" s="273"/>
      <c r="FN25" s="273"/>
      <c r="FO25" s="273"/>
      <c r="FP25" s="273"/>
      <c r="FQ25" s="273"/>
      <c r="FR25" s="273"/>
      <c r="FS25" s="274"/>
      <c r="FT25" s="272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3"/>
      <c r="GF25" s="273"/>
      <c r="GG25" s="273"/>
      <c r="GH25" s="273"/>
      <c r="GI25" s="274"/>
      <c r="GJ25" s="272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4"/>
      <c r="GZ25" s="278"/>
      <c r="HA25" s="279"/>
      <c r="HB25" s="279"/>
      <c r="HC25" s="279"/>
      <c r="HD25" s="279"/>
      <c r="HE25" s="279"/>
      <c r="HF25" s="279"/>
      <c r="HG25" s="279"/>
      <c r="HH25" s="279"/>
      <c r="HI25" s="279"/>
      <c r="HJ25" s="279"/>
      <c r="HK25" s="279"/>
      <c r="HL25" s="279"/>
      <c r="HM25" s="279"/>
      <c r="HN25" s="279"/>
      <c r="HO25" s="279"/>
      <c r="HP25" s="280"/>
    </row>
    <row r="26" spans="1:224" s="244" customFormat="1" ht="17.25" customHeight="1">
      <c r="A26" s="226"/>
      <c r="B26" s="227" t="s">
        <v>295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8"/>
      <c r="AL26" s="229" t="s">
        <v>5</v>
      </c>
      <c r="AM26" s="230"/>
      <c r="AN26" s="230"/>
      <c r="AO26" s="230"/>
      <c r="AP26" s="230"/>
      <c r="AQ26" s="230"/>
      <c r="AR26" s="230"/>
      <c r="AS26" s="230"/>
      <c r="AT26" s="230"/>
      <c r="AU26" s="231"/>
      <c r="AV26" s="232" t="s">
        <v>296</v>
      </c>
      <c r="AW26" s="233"/>
      <c r="AX26" s="233"/>
      <c r="AY26" s="233"/>
      <c r="AZ26" s="233"/>
      <c r="BA26" s="233"/>
      <c r="BB26" s="233"/>
      <c r="BC26" s="234"/>
      <c r="BD26" s="229">
        <v>370112</v>
      </c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1"/>
      <c r="BR26" s="229" t="s">
        <v>38</v>
      </c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1"/>
      <c r="CF26" s="235">
        <v>233461.42</v>
      </c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7"/>
      <c r="CV26" s="235">
        <v>5634.7</v>
      </c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7"/>
      <c r="DL26" s="235">
        <f>BD26-CF26-CV26</f>
        <v>131015.87999999999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7"/>
      <c r="EB26" s="235">
        <v>296334</v>
      </c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8" t="s">
        <v>38</v>
      </c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40"/>
      <c r="FD26" s="281">
        <v>235794.941</v>
      </c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3"/>
      <c r="FT26" s="281">
        <v>6245.197</v>
      </c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3"/>
      <c r="GJ26" s="281">
        <f>EB26-FD26-FT26</f>
        <v>54293.86200000001</v>
      </c>
      <c r="GK26" s="282"/>
      <c r="GL26" s="282"/>
      <c r="GM26" s="282"/>
      <c r="GN26" s="282"/>
      <c r="GO26" s="282"/>
      <c r="GP26" s="282"/>
      <c r="GQ26" s="282"/>
      <c r="GR26" s="282"/>
      <c r="GS26" s="282"/>
      <c r="GT26" s="282"/>
      <c r="GU26" s="282"/>
      <c r="GV26" s="282"/>
      <c r="GW26" s="282"/>
      <c r="GX26" s="282"/>
      <c r="GY26" s="283"/>
      <c r="GZ26" s="241" t="s">
        <v>291</v>
      </c>
      <c r="HA26" s="242"/>
      <c r="HB26" s="242"/>
      <c r="HC26" s="242"/>
      <c r="HD26" s="242"/>
      <c r="HE26" s="242"/>
      <c r="HF26" s="242"/>
      <c r="HG26" s="242"/>
      <c r="HH26" s="242"/>
      <c r="HI26" s="242"/>
      <c r="HJ26" s="242"/>
      <c r="HK26" s="242"/>
      <c r="HL26" s="242"/>
      <c r="HM26" s="242"/>
      <c r="HN26" s="242"/>
      <c r="HO26" s="242"/>
      <c r="HP26" s="243"/>
    </row>
    <row r="27" spans="1:224" s="244" customFormat="1" ht="9.75" customHeight="1">
      <c r="A27" s="263"/>
      <c r="B27" s="264" t="s">
        <v>297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5"/>
      <c r="AL27" s="266"/>
      <c r="AM27" s="267"/>
      <c r="AN27" s="267"/>
      <c r="AO27" s="267"/>
      <c r="AP27" s="267"/>
      <c r="AQ27" s="267"/>
      <c r="AR27" s="267"/>
      <c r="AS27" s="267"/>
      <c r="AT27" s="267"/>
      <c r="AU27" s="268"/>
      <c r="AV27" s="269"/>
      <c r="AW27" s="270"/>
      <c r="AX27" s="270"/>
      <c r="AY27" s="270"/>
      <c r="AZ27" s="270"/>
      <c r="BA27" s="270"/>
      <c r="BB27" s="270"/>
      <c r="BC27" s="271"/>
      <c r="BD27" s="266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8"/>
      <c r="BR27" s="266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8"/>
      <c r="CF27" s="272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4"/>
      <c r="CV27" s="272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4"/>
      <c r="DL27" s="272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4"/>
      <c r="EB27" s="272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5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7"/>
      <c r="FD27" s="284"/>
      <c r="FE27" s="285"/>
      <c r="FF27" s="285"/>
      <c r="FG27" s="285"/>
      <c r="FH27" s="285"/>
      <c r="FI27" s="285"/>
      <c r="FJ27" s="285"/>
      <c r="FK27" s="285"/>
      <c r="FL27" s="285"/>
      <c r="FM27" s="285"/>
      <c r="FN27" s="285"/>
      <c r="FO27" s="285"/>
      <c r="FP27" s="285"/>
      <c r="FQ27" s="285"/>
      <c r="FR27" s="285"/>
      <c r="FS27" s="286"/>
      <c r="FT27" s="284"/>
      <c r="FU27" s="285"/>
      <c r="FV27" s="285"/>
      <c r="FW27" s="285"/>
      <c r="FX27" s="285"/>
      <c r="FY27" s="285"/>
      <c r="FZ27" s="285"/>
      <c r="GA27" s="285"/>
      <c r="GB27" s="285"/>
      <c r="GC27" s="285"/>
      <c r="GD27" s="285"/>
      <c r="GE27" s="285"/>
      <c r="GF27" s="285"/>
      <c r="GG27" s="285"/>
      <c r="GH27" s="285"/>
      <c r="GI27" s="286"/>
      <c r="GJ27" s="284"/>
      <c r="GK27" s="285"/>
      <c r="GL27" s="285"/>
      <c r="GM27" s="285"/>
      <c r="GN27" s="285"/>
      <c r="GO27" s="285"/>
      <c r="GP27" s="285"/>
      <c r="GQ27" s="285"/>
      <c r="GR27" s="285"/>
      <c r="GS27" s="285"/>
      <c r="GT27" s="285"/>
      <c r="GU27" s="285"/>
      <c r="GV27" s="285"/>
      <c r="GW27" s="285"/>
      <c r="GX27" s="285"/>
      <c r="GY27" s="286"/>
      <c r="GZ27" s="278"/>
      <c r="HA27" s="279"/>
      <c r="HB27" s="279"/>
      <c r="HC27" s="279"/>
      <c r="HD27" s="279"/>
      <c r="HE27" s="279"/>
      <c r="HF27" s="279"/>
      <c r="HG27" s="279"/>
      <c r="HH27" s="279"/>
      <c r="HI27" s="279"/>
      <c r="HJ27" s="279"/>
      <c r="HK27" s="279"/>
      <c r="HL27" s="279"/>
      <c r="HM27" s="279"/>
      <c r="HN27" s="279"/>
      <c r="HO27" s="279"/>
      <c r="HP27" s="280"/>
    </row>
    <row r="28" spans="1:224" s="244" customFormat="1" ht="13.5" customHeight="1">
      <c r="A28" s="287"/>
      <c r="B28" s="288" t="s">
        <v>298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9"/>
      <c r="AL28" s="290" t="s">
        <v>5</v>
      </c>
      <c r="AM28" s="290"/>
      <c r="AN28" s="290"/>
      <c r="AO28" s="290"/>
      <c r="AP28" s="290"/>
      <c r="AQ28" s="290"/>
      <c r="AR28" s="290"/>
      <c r="AS28" s="290"/>
      <c r="AT28" s="290"/>
      <c r="AU28" s="290"/>
      <c r="AV28" s="291" t="s">
        <v>299</v>
      </c>
      <c r="AW28" s="291"/>
      <c r="AX28" s="291"/>
      <c r="AY28" s="291"/>
      <c r="AZ28" s="291"/>
      <c r="BA28" s="291"/>
      <c r="BB28" s="291"/>
      <c r="BC28" s="291"/>
      <c r="BD28" s="290">
        <v>19453</v>
      </c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 t="s">
        <v>38</v>
      </c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2">
        <f>CF22-CF26</f>
        <v>-17954.570000000007</v>
      </c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>
        <f>CV22-CV26</f>
        <v>42230.340000000004</v>
      </c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>
        <f>DL22-DL26</f>
        <v>-4822.770000000004</v>
      </c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>
        <v>50689</v>
      </c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3" t="s">
        <v>38</v>
      </c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5"/>
      <c r="FD28" s="296">
        <f>FD22-FD26</f>
        <v>-63270.405</v>
      </c>
      <c r="FE28" s="297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297"/>
      <c r="FQ28" s="297"/>
      <c r="FR28" s="297"/>
      <c r="FS28" s="298"/>
      <c r="FT28" s="296">
        <f>FT22-FT26</f>
        <v>126177.13299999999</v>
      </c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8"/>
      <c r="GJ28" s="296">
        <f>GJ22-GJ26</f>
        <v>-12217.727999999988</v>
      </c>
      <c r="GK28" s="297"/>
      <c r="GL28" s="297"/>
      <c r="GM28" s="297"/>
      <c r="GN28" s="297"/>
      <c r="GO28" s="297"/>
      <c r="GP28" s="297"/>
      <c r="GQ28" s="297"/>
      <c r="GR28" s="297"/>
      <c r="GS28" s="297"/>
      <c r="GT28" s="297"/>
      <c r="GU28" s="297"/>
      <c r="GV28" s="297"/>
      <c r="GW28" s="297"/>
      <c r="GX28" s="297"/>
      <c r="GY28" s="298"/>
      <c r="GZ28" s="299" t="s">
        <v>300</v>
      </c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1"/>
    </row>
    <row r="29" spans="1:224" s="244" customFormat="1" ht="15.75" customHeight="1">
      <c r="A29" s="287"/>
      <c r="B29" s="288" t="s">
        <v>301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9"/>
      <c r="AL29" s="290" t="s">
        <v>5</v>
      </c>
      <c r="AM29" s="290"/>
      <c r="AN29" s="290"/>
      <c r="AO29" s="290"/>
      <c r="AP29" s="290"/>
      <c r="AQ29" s="290"/>
      <c r="AR29" s="290"/>
      <c r="AS29" s="290"/>
      <c r="AT29" s="290"/>
      <c r="AU29" s="290"/>
      <c r="AV29" s="291" t="s">
        <v>302</v>
      </c>
      <c r="AW29" s="291"/>
      <c r="AX29" s="291"/>
      <c r="AY29" s="291"/>
      <c r="AZ29" s="291"/>
      <c r="BA29" s="291"/>
      <c r="BB29" s="291"/>
      <c r="BC29" s="291"/>
      <c r="BD29" s="290">
        <v>0</v>
      </c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 t="s">
        <v>38</v>
      </c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2">
        <v>0</v>
      </c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>
        <v>0</v>
      </c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>
        <v>0</v>
      </c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>
        <v>0</v>
      </c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3" t="s">
        <v>38</v>
      </c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5"/>
      <c r="FD29" s="296">
        <v>0</v>
      </c>
      <c r="FE29" s="297"/>
      <c r="FF29" s="297"/>
      <c r="FG29" s="297"/>
      <c r="FH29" s="297"/>
      <c r="FI29" s="297"/>
      <c r="FJ29" s="297"/>
      <c r="FK29" s="297"/>
      <c r="FL29" s="297"/>
      <c r="FM29" s="297"/>
      <c r="FN29" s="297"/>
      <c r="FO29" s="297"/>
      <c r="FP29" s="297"/>
      <c r="FQ29" s="297"/>
      <c r="FR29" s="297"/>
      <c r="FS29" s="298"/>
      <c r="FT29" s="296">
        <v>0</v>
      </c>
      <c r="FU29" s="297"/>
      <c r="FV29" s="297"/>
      <c r="FW29" s="297"/>
      <c r="FX29" s="297"/>
      <c r="FY29" s="297"/>
      <c r="FZ29" s="297"/>
      <c r="GA29" s="297"/>
      <c r="GB29" s="297"/>
      <c r="GC29" s="297"/>
      <c r="GD29" s="297"/>
      <c r="GE29" s="297"/>
      <c r="GF29" s="297"/>
      <c r="GG29" s="297"/>
      <c r="GH29" s="297"/>
      <c r="GI29" s="298"/>
      <c r="GJ29" s="296">
        <v>0</v>
      </c>
      <c r="GK29" s="297"/>
      <c r="GL29" s="297"/>
      <c r="GM29" s="297"/>
      <c r="GN29" s="297"/>
      <c r="GO29" s="297"/>
      <c r="GP29" s="297"/>
      <c r="GQ29" s="297"/>
      <c r="GR29" s="297"/>
      <c r="GS29" s="297"/>
      <c r="GT29" s="297"/>
      <c r="GU29" s="297"/>
      <c r="GV29" s="297"/>
      <c r="GW29" s="297"/>
      <c r="GX29" s="297"/>
      <c r="GY29" s="298"/>
      <c r="GZ29" s="299" t="s">
        <v>291</v>
      </c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1"/>
    </row>
    <row r="30" spans="1:224" s="244" customFormat="1" ht="18" customHeight="1">
      <c r="A30" s="287"/>
      <c r="B30" s="288" t="s">
        <v>303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9"/>
      <c r="AL30" s="290" t="s">
        <v>5</v>
      </c>
      <c r="AM30" s="290"/>
      <c r="AN30" s="290"/>
      <c r="AO30" s="290"/>
      <c r="AP30" s="290"/>
      <c r="AQ30" s="290"/>
      <c r="AR30" s="290"/>
      <c r="AS30" s="290"/>
      <c r="AT30" s="290"/>
      <c r="AU30" s="290"/>
      <c r="AV30" s="291" t="s">
        <v>304</v>
      </c>
      <c r="AW30" s="291"/>
      <c r="AX30" s="291"/>
      <c r="AY30" s="291"/>
      <c r="AZ30" s="291"/>
      <c r="BA30" s="291"/>
      <c r="BB30" s="291"/>
      <c r="BC30" s="291"/>
      <c r="BD30" s="290">
        <v>0</v>
      </c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 t="s">
        <v>38</v>
      </c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2">
        <v>0</v>
      </c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>
        <v>0</v>
      </c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>
        <v>0</v>
      </c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>
        <v>0</v>
      </c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3" t="s">
        <v>38</v>
      </c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5"/>
      <c r="FD30" s="296">
        <v>0</v>
      </c>
      <c r="FE30" s="297"/>
      <c r="FF30" s="297"/>
      <c r="FG30" s="297"/>
      <c r="FH30" s="297"/>
      <c r="FI30" s="297"/>
      <c r="FJ30" s="297"/>
      <c r="FK30" s="297"/>
      <c r="FL30" s="297"/>
      <c r="FM30" s="297"/>
      <c r="FN30" s="297"/>
      <c r="FO30" s="297"/>
      <c r="FP30" s="297"/>
      <c r="FQ30" s="297"/>
      <c r="FR30" s="297"/>
      <c r="FS30" s="298"/>
      <c r="FT30" s="296">
        <v>0</v>
      </c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7"/>
      <c r="GF30" s="297"/>
      <c r="GG30" s="297"/>
      <c r="GH30" s="297"/>
      <c r="GI30" s="298"/>
      <c r="GJ30" s="296">
        <v>0</v>
      </c>
      <c r="GK30" s="297"/>
      <c r="GL30" s="297"/>
      <c r="GM30" s="297"/>
      <c r="GN30" s="297"/>
      <c r="GO30" s="297"/>
      <c r="GP30" s="297"/>
      <c r="GQ30" s="297"/>
      <c r="GR30" s="297"/>
      <c r="GS30" s="297"/>
      <c r="GT30" s="297"/>
      <c r="GU30" s="297"/>
      <c r="GV30" s="297"/>
      <c r="GW30" s="297"/>
      <c r="GX30" s="297"/>
      <c r="GY30" s="298"/>
      <c r="GZ30" s="299" t="s">
        <v>291</v>
      </c>
      <c r="HA30" s="300"/>
      <c r="HB30" s="300"/>
      <c r="HC30" s="300"/>
      <c r="HD30" s="300"/>
      <c r="HE30" s="300"/>
      <c r="HF30" s="300"/>
      <c r="HG30" s="300"/>
      <c r="HH30" s="300"/>
      <c r="HI30" s="300"/>
      <c r="HJ30" s="300"/>
      <c r="HK30" s="300"/>
      <c r="HL30" s="300"/>
      <c r="HM30" s="300"/>
      <c r="HN30" s="300"/>
      <c r="HO30" s="300"/>
      <c r="HP30" s="301"/>
    </row>
    <row r="31" spans="1:224" s="244" customFormat="1" ht="25.5" customHeight="1">
      <c r="A31" s="287"/>
      <c r="B31" s="288" t="s">
        <v>305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9"/>
      <c r="AL31" s="290" t="s">
        <v>5</v>
      </c>
      <c r="AM31" s="290"/>
      <c r="AN31" s="290"/>
      <c r="AO31" s="290"/>
      <c r="AP31" s="290"/>
      <c r="AQ31" s="290"/>
      <c r="AR31" s="290"/>
      <c r="AS31" s="290"/>
      <c r="AT31" s="290"/>
      <c r="AU31" s="290"/>
      <c r="AV31" s="291" t="s">
        <v>306</v>
      </c>
      <c r="AW31" s="291"/>
      <c r="AX31" s="291"/>
      <c r="AY31" s="291"/>
      <c r="AZ31" s="291"/>
      <c r="BA31" s="291"/>
      <c r="BB31" s="291"/>
      <c r="BC31" s="291"/>
      <c r="BD31" s="302">
        <v>19453</v>
      </c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 t="s">
        <v>38</v>
      </c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3">
        <f>CF28-CF29-CF30</f>
        <v>-17954.570000000007</v>
      </c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>
        <f>CV28-CV29-CV30</f>
        <v>42230.340000000004</v>
      </c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>
        <f>DL28-DL29-DL30</f>
        <v>-4822.770000000004</v>
      </c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>
        <v>50689</v>
      </c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4" t="s">
        <v>38</v>
      </c>
      <c r="EQ31" s="305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6"/>
      <c r="FD31" s="307">
        <f>FD28</f>
        <v>-63270.405</v>
      </c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9"/>
      <c r="FT31" s="307">
        <f>FT28</f>
        <v>126177.13299999999</v>
      </c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9"/>
      <c r="GJ31" s="307">
        <f>GJ28</f>
        <v>-12217.727999999988</v>
      </c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9"/>
      <c r="GZ31" s="310" t="s">
        <v>307</v>
      </c>
      <c r="HA31" s="311"/>
      <c r="HB31" s="311"/>
      <c r="HC31" s="311"/>
      <c r="HD31" s="311"/>
      <c r="HE31" s="311"/>
      <c r="HF31" s="311"/>
      <c r="HG31" s="311"/>
      <c r="HH31" s="311"/>
      <c r="HI31" s="311"/>
      <c r="HJ31" s="311"/>
      <c r="HK31" s="311"/>
      <c r="HL31" s="311"/>
      <c r="HM31" s="311"/>
      <c r="HN31" s="311"/>
      <c r="HO31" s="311"/>
      <c r="HP31" s="312"/>
    </row>
    <row r="32" spans="1:224" s="244" customFormat="1" ht="18.75" customHeight="1">
      <c r="A32" s="287"/>
      <c r="B32" s="313" t="s">
        <v>308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4"/>
      <c r="AL32" s="302" t="s">
        <v>5</v>
      </c>
      <c r="AM32" s="302"/>
      <c r="AN32" s="302"/>
      <c r="AO32" s="302"/>
      <c r="AP32" s="302"/>
      <c r="AQ32" s="302"/>
      <c r="AR32" s="302"/>
      <c r="AS32" s="302"/>
      <c r="AT32" s="302"/>
      <c r="AU32" s="302"/>
      <c r="AV32" s="315" t="s">
        <v>309</v>
      </c>
      <c r="AW32" s="315"/>
      <c r="AX32" s="315"/>
      <c r="AY32" s="315"/>
      <c r="AZ32" s="315"/>
      <c r="BA32" s="315"/>
      <c r="BB32" s="315"/>
      <c r="BC32" s="315"/>
      <c r="BD32" s="302">
        <v>29950</v>
      </c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 t="s">
        <v>38</v>
      </c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3">
        <v>0</v>
      </c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>
        <v>0</v>
      </c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>
        <v>29950</v>
      </c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>
        <v>17101</v>
      </c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4" t="s">
        <v>38</v>
      </c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6"/>
      <c r="FD32" s="307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9"/>
      <c r="FT32" s="307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9"/>
      <c r="GJ32" s="307">
        <v>17100.815</v>
      </c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9"/>
      <c r="GZ32" s="310" t="s">
        <v>291</v>
      </c>
      <c r="HA32" s="311"/>
      <c r="HB32" s="311"/>
      <c r="HC32" s="311"/>
      <c r="HD32" s="311"/>
      <c r="HE32" s="311"/>
      <c r="HF32" s="311"/>
      <c r="HG32" s="311"/>
      <c r="HH32" s="311"/>
      <c r="HI32" s="311"/>
      <c r="HJ32" s="311"/>
      <c r="HK32" s="311"/>
      <c r="HL32" s="311"/>
      <c r="HM32" s="311"/>
      <c r="HN32" s="311"/>
      <c r="HO32" s="311"/>
      <c r="HP32" s="312"/>
    </row>
    <row r="33" spans="1:224" s="244" customFormat="1" ht="18.75" customHeight="1">
      <c r="A33" s="287"/>
      <c r="B33" s="313" t="s">
        <v>310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4"/>
      <c r="AL33" s="302" t="s">
        <v>5</v>
      </c>
      <c r="AM33" s="302"/>
      <c r="AN33" s="302"/>
      <c r="AO33" s="302"/>
      <c r="AP33" s="302"/>
      <c r="AQ33" s="302"/>
      <c r="AR33" s="302"/>
      <c r="AS33" s="302"/>
      <c r="AT33" s="302"/>
      <c r="AU33" s="302"/>
      <c r="AV33" s="315" t="s">
        <v>311</v>
      </c>
      <c r="AW33" s="315"/>
      <c r="AX33" s="315"/>
      <c r="AY33" s="315"/>
      <c r="AZ33" s="315"/>
      <c r="BA33" s="315"/>
      <c r="BB33" s="315"/>
      <c r="BC33" s="315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 t="s">
        <v>38</v>
      </c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3">
        <v>0</v>
      </c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>
        <v>0</v>
      </c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>
        <v>0</v>
      </c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4" t="s">
        <v>38</v>
      </c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6"/>
      <c r="FD33" s="307">
        <v>0</v>
      </c>
      <c r="FE33" s="308"/>
      <c r="FF33" s="308"/>
      <c r="FG33" s="308"/>
      <c r="FH33" s="308"/>
      <c r="FI33" s="308"/>
      <c r="FJ33" s="308"/>
      <c r="FK33" s="308"/>
      <c r="FL33" s="308"/>
      <c r="FM33" s="308"/>
      <c r="FN33" s="308"/>
      <c r="FO33" s="308"/>
      <c r="FP33" s="308"/>
      <c r="FQ33" s="308"/>
      <c r="FR33" s="308"/>
      <c r="FS33" s="309"/>
      <c r="FT33" s="307">
        <v>0</v>
      </c>
      <c r="FU33" s="308"/>
      <c r="FV33" s="308"/>
      <c r="FW33" s="308"/>
      <c r="FX33" s="308"/>
      <c r="FY33" s="308"/>
      <c r="FZ33" s="308"/>
      <c r="GA33" s="308"/>
      <c r="GB33" s="308"/>
      <c r="GC33" s="308"/>
      <c r="GD33" s="308"/>
      <c r="GE33" s="308"/>
      <c r="GF33" s="308"/>
      <c r="GG33" s="308"/>
      <c r="GH33" s="308"/>
      <c r="GI33" s="309"/>
      <c r="GJ33" s="307">
        <v>0</v>
      </c>
      <c r="GK33" s="308"/>
      <c r="GL33" s="308"/>
      <c r="GM33" s="308"/>
      <c r="GN33" s="308"/>
      <c r="GO33" s="308"/>
      <c r="GP33" s="308"/>
      <c r="GQ33" s="308"/>
      <c r="GR33" s="308"/>
      <c r="GS33" s="308"/>
      <c r="GT33" s="308"/>
      <c r="GU33" s="308"/>
      <c r="GV33" s="308"/>
      <c r="GW33" s="308"/>
      <c r="GX33" s="308"/>
      <c r="GY33" s="309"/>
      <c r="GZ33" s="310"/>
      <c r="HA33" s="311"/>
      <c r="HB33" s="311"/>
      <c r="HC33" s="311"/>
      <c r="HD33" s="311"/>
      <c r="HE33" s="311"/>
      <c r="HF33" s="311"/>
      <c r="HG33" s="311"/>
      <c r="HH33" s="311"/>
      <c r="HI33" s="311"/>
      <c r="HJ33" s="311"/>
      <c r="HK33" s="311"/>
      <c r="HL33" s="311"/>
      <c r="HM33" s="311"/>
      <c r="HN33" s="311"/>
      <c r="HO33" s="311"/>
      <c r="HP33" s="312"/>
    </row>
    <row r="34" spans="1:224" s="244" customFormat="1" ht="14.25" customHeight="1">
      <c r="A34" s="287"/>
      <c r="B34" s="313" t="s">
        <v>312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4"/>
      <c r="AL34" s="302" t="s">
        <v>5</v>
      </c>
      <c r="AM34" s="302"/>
      <c r="AN34" s="302"/>
      <c r="AO34" s="302"/>
      <c r="AP34" s="302"/>
      <c r="AQ34" s="302"/>
      <c r="AR34" s="302"/>
      <c r="AS34" s="302"/>
      <c r="AT34" s="302"/>
      <c r="AU34" s="302"/>
      <c r="AV34" s="315" t="s">
        <v>313</v>
      </c>
      <c r="AW34" s="315"/>
      <c r="AX34" s="315"/>
      <c r="AY34" s="315"/>
      <c r="AZ34" s="315"/>
      <c r="BA34" s="315"/>
      <c r="BB34" s="315"/>
      <c r="BC34" s="315"/>
      <c r="BD34" s="302">
        <v>299646</v>
      </c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 t="s">
        <v>38</v>
      </c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3">
        <v>19901.66</v>
      </c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>
        <v>761.46</v>
      </c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>
        <f>BD34-CF34-CV34</f>
        <v>278982.88</v>
      </c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>
        <v>188671</v>
      </c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4" t="s">
        <v>38</v>
      </c>
      <c r="EQ34" s="305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305"/>
      <c r="FC34" s="306"/>
      <c r="FD34" s="307"/>
      <c r="FE34" s="308"/>
      <c r="FF34" s="308"/>
      <c r="FG34" s="308"/>
      <c r="FH34" s="308"/>
      <c r="FI34" s="308"/>
      <c r="FJ34" s="308"/>
      <c r="FK34" s="308"/>
      <c r="FL34" s="308"/>
      <c r="FM34" s="308"/>
      <c r="FN34" s="308"/>
      <c r="FO34" s="308"/>
      <c r="FP34" s="308"/>
      <c r="FQ34" s="308"/>
      <c r="FR34" s="308"/>
      <c r="FS34" s="309"/>
      <c r="FT34" s="307"/>
      <c r="FU34" s="308"/>
      <c r="FV34" s="308"/>
      <c r="FW34" s="308"/>
      <c r="FX34" s="308"/>
      <c r="FY34" s="308"/>
      <c r="FZ34" s="308"/>
      <c r="GA34" s="308"/>
      <c r="GB34" s="308"/>
      <c r="GC34" s="308"/>
      <c r="GD34" s="308"/>
      <c r="GE34" s="308"/>
      <c r="GF34" s="308"/>
      <c r="GG34" s="308"/>
      <c r="GH34" s="308"/>
      <c r="GI34" s="309"/>
      <c r="GJ34" s="307">
        <f>EB34</f>
        <v>188671</v>
      </c>
      <c r="GK34" s="308"/>
      <c r="GL34" s="308"/>
      <c r="GM34" s="308"/>
      <c r="GN34" s="308"/>
      <c r="GO34" s="308"/>
      <c r="GP34" s="308"/>
      <c r="GQ34" s="308"/>
      <c r="GR34" s="308"/>
      <c r="GS34" s="308"/>
      <c r="GT34" s="308"/>
      <c r="GU34" s="308"/>
      <c r="GV34" s="308"/>
      <c r="GW34" s="308"/>
      <c r="GX34" s="308"/>
      <c r="GY34" s="309"/>
      <c r="GZ34" s="310"/>
      <c r="HA34" s="311"/>
      <c r="HB34" s="311"/>
      <c r="HC34" s="311"/>
      <c r="HD34" s="311"/>
      <c r="HE34" s="311"/>
      <c r="HF34" s="311"/>
      <c r="HG34" s="311"/>
      <c r="HH34" s="311"/>
      <c r="HI34" s="311"/>
      <c r="HJ34" s="311"/>
      <c r="HK34" s="311"/>
      <c r="HL34" s="311"/>
      <c r="HM34" s="311"/>
      <c r="HN34" s="311"/>
      <c r="HO34" s="311"/>
      <c r="HP34" s="312"/>
    </row>
    <row r="35" spans="1:224" s="244" customFormat="1" ht="17.25" customHeight="1">
      <c r="A35" s="287"/>
      <c r="B35" s="313" t="s">
        <v>216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4"/>
      <c r="AL35" s="302" t="s">
        <v>5</v>
      </c>
      <c r="AM35" s="302"/>
      <c r="AN35" s="302"/>
      <c r="AO35" s="302"/>
      <c r="AP35" s="302"/>
      <c r="AQ35" s="302"/>
      <c r="AR35" s="302"/>
      <c r="AS35" s="302"/>
      <c r="AT35" s="302"/>
      <c r="AU35" s="302"/>
      <c r="AV35" s="315" t="s">
        <v>173</v>
      </c>
      <c r="AW35" s="315"/>
      <c r="AX35" s="315"/>
      <c r="AY35" s="315"/>
      <c r="AZ35" s="315"/>
      <c r="BA35" s="315"/>
      <c r="BB35" s="315"/>
      <c r="BC35" s="315"/>
      <c r="BD35" s="302">
        <v>463270</v>
      </c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 t="s">
        <v>38</v>
      </c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3">
        <v>48820.84</v>
      </c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>
        <v>75.216</v>
      </c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>
        <f>BD35-CF35-CV35</f>
        <v>414373.944</v>
      </c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>
        <v>238586</v>
      </c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4" t="s">
        <v>38</v>
      </c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6"/>
      <c r="FD35" s="307">
        <f>0+34201.501+N("налог на имущество")</f>
        <v>34201.501</v>
      </c>
      <c r="FE35" s="308"/>
      <c r="FF35" s="308"/>
      <c r="FG35" s="308"/>
      <c r="FH35" s="308"/>
      <c r="FI35" s="308"/>
      <c r="FJ35" s="308"/>
      <c r="FK35" s="308"/>
      <c r="FL35" s="308"/>
      <c r="FM35" s="308"/>
      <c r="FN35" s="308"/>
      <c r="FO35" s="308"/>
      <c r="FP35" s="308"/>
      <c r="FQ35" s="308"/>
      <c r="FR35" s="308"/>
      <c r="FS35" s="309"/>
      <c r="FT35" s="307">
        <v>0</v>
      </c>
      <c r="FU35" s="308"/>
      <c r="FV35" s="308"/>
      <c r="FW35" s="308"/>
      <c r="FX35" s="308"/>
      <c r="FY35" s="308"/>
      <c r="FZ35" s="308"/>
      <c r="GA35" s="308"/>
      <c r="GB35" s="308"/>
      <c r="GC35" s="308"/>
      <c r="GD35" s="308"/>
      <c r="GE35" s="308"/>
      <c r="GF35" s="308"/>
      <c r="GG35" s="308"/>
      <c r="GH35" s="308"/>
      <c r="GI35" s="309"/>
      <c r="GJ35" s="307">
        <f>EB35-FD35</f>
        <v>204384.499</v>
      </c>
      <c r="GK35" s="308"/>
      <c r="GL35" s="308"/>
      <c r="GM35" s="308"/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9"/>
      <c r="GZ35" s="310"/>
      <c r="HA35" s="311"/>
      <c r="HB35" s="311"/>
      <c r="HC35" s="311"/>
      <c r="HD35" s="311"/>
      <c r="HE35" s="311"/>
      <c r="HF35" s="311"/>
      <c r="HG35" s="311"/>
      <c r="HH35" s="311"/>
      <c r="HI35" s="311"/>
      <c r="HJ35" s="311"/>
      <c r="HK35" s="311"/>
      <c r="HL35" s="311"/>
      <c r="HM35" s="311"/>
      <c r="HN35" s="311"/>
      <c r="HO35" s="311"/>
      <c r="HP35" s="312"/>
    </row>
    <row r="36" spans="1:224" s="244" customFormat="1" ht="66" customHeight="1">
      <c r="A36" s="287"/>
      <c r="B36" s="313" t="s">
        <v>314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4"/>
      <c r="AL36" s="302" t="s">
        <v>5</v>
      </c>
      <c r="AM36" s="302"/>
      <c r="AN36" s="302"/>
      <c r="AO36" s="302"/>
      <c r="AP36" s="302"/>
      <c r="AQ36" s="302"/>
      <c r="AR36" s="302"/>
      <c r="AS36" s="302"/>
      <c r="AT36" s="302"/>
      <c r="AU36" s="302"/>
      <c r="AV36" s="315" t="s">
        <v>176</v>
      </c>
      <c r="AW36" s="315"/>
      <c r="AX36" s="315"/>
      <c r="AY36" s="315"/>
      <c r="AZ36" s="315"/>
      <c r="BA36" s="315"/>
      <c r="BB36" s="315"/>
      <c r="BC36" s="315"/>
      <c r="BD36" s="302">
        <f>BD31+BD32+BD34-BD35</f>
        <v>-114221</v>
      </c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 t="s">
        <v>38</v>
      </c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>
        <f>CF31+CF34+CF32-CF35</f>
        <v>-46873.75</v>
      </c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>
        <f>CV31+CV34+CV32-CV35</f>
        <v>42916.584</v>
      </c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>
        <f>DL31+DL34+DL32-DL35</f>
        <v>-110263.83400000003</v>
      </c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>
        <v>17875</v>
      </c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4" t="s">
        <v>38</v>
      </c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6"/>
      <c r="FD36" s="307">
        <f>FD31-FD35</f>
        <v>-97471.90599999999</v>
      </c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08"/>
      <c r="FP36" s="308"/>
      <c r="FQ36" s="308"/>
      <c r="FR36" s="308"/>
      <c r="FS36" s="309"/>
      <c r="FT36" s="307">
        <f>FT31-FT35</f>
        <v>126177.13299999999</v>
      </c>
      <c r="FU36" s="308"/>
      <c r="FV36" s="308"/>
      <c r="FW36" s="308"/>
      <c r="FX36" s="308"/>
      <c r="FY36" s="308"/>
      <c r="FZ36" s="308"/>
      <c r="GA36" s="308"/>
      <c r="GB36" s="308"/>
      <c r="GC36" s="308"/>
      <c r="GD36" s="308"/>
      <c r="GE36" s="308"/>
      <c r="GF36" s="308"/>
      <c r="GG36" s="308"/>
      <c r="GH36" s="308"/>
      <c r="GI36" s="309"/>
      <c r="GJ36" s="307">
        <f>GJ31+GJ32+GJ34-GJ35</f>
        <v>-10830.412000000011</v>
      </c>
      <c r="GK36" s="308"/>
      <c r="GL36" s="308"/>
      <c r="GM36" s="308"/>
      <c r="GN36" s="308"/>
      <c r="GO36" s="308"/>
      <c r="GP36" s="308"/>
      <c r="GQ36" s="308"/>
      <c r="GR36" s="308"/>
      <c r="GS36" s="308"/>
      <c r="GT36" s="308"/>
      <c r="GU36" s="308"/>
      <c r="GV36" s="308"/>
      <c r="GW36" s="308"/>
      <c r="GX36" s="308"/>
      <c r="GY36" s="309"/>
      <c r="GZ36" s="310" t="s">
        <v>315</v>
      </c>
      <c r="HA36" s="311"/>
      <c r="HB36" s="311"/>
      <c r="HC36" s="311"/>
      <c r="HD36" s="311"/>
      <c r="HE36" s="311"/>
      <c r="HF36" s="311"/>
      <c r="HG36" s="311"/>
      <c r="HH36" s="311"/>
      <c r="HI36" s="311"/>
      <c r="HJ36" s="311"/>
      <c r="HK36" s="311"/>
      <c r="HL36" s="311"/>
      <c r="HM36" s="311"/>
      <c r="HN36" s="311"/>
      <c r="HO36" s="311"/>
      <c r="HP36" s="312"/>
    </row>
    <row r="37" spans="1:224" s="244" customFormat="1" ht="16.5" customHeight="1">
      <c r="A37" s="287"/>
      <c r="B37" s="313" t="s">
        <v>316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4"/>
      <c r="AL37" s="302" t="s">
        <v>5</v>
      </c>
      <c r="AM37" s="302"/>
      <c r="AN37" s="302"/>
      <c r="AO37" s="302"/>
      <c r="AP37" s="302"/>
      <c r="AQ37" s="302"/>
      <c r="AR37" s="302"/>
      <c r="AS37" s="302"/>
      <c r="AT37" s="302"/>
      <c r="AU37" s="302"/>
      <c r="AV37" s="315" t="s">
        <v>188</v>
      </c>
      <c r="AW37" s="315"/>
      <c r="AX37" s="315"/>
      <c r="AY37" s="315"/>
      <c r="AZ37" s="315"/>
      <c r="BA37" s="315"/>
      <c r="BB37" s="315"/>
      <c r="BC37" s="315"/>
      <c r="BD37" s="302">
        <v>5048</v>
      </c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 t="s">
        <v>38</v>
      </c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3">
        <v>0</v>
      </c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>
        <f>CV38</f>
        <v>2826.84823599135</v>
      </c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>
        <f>DL38+DL39</f>
        <v>2221.2780000000002</v>
      </c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>
        <v>10819</v>
      </c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4" t="s">
        <v>38</v>
      </c>
      <c r="EQ37" s="305"/>
      <c r="ER37" s="305"/>
      <c r="ES37" s="305"/>
      <c r="ET37" s="305"/>
      <c r="EU37" s="305"/>
      <c r="EV37" s="305"/>
      <c r="EW37" s="305"/>
      <c r="EX37" s="305"/>
      <c r="EY37" s="305"/>
      <c r="EZ37" s="305"/>
      <c r="FA37" s="305"/>
      <c r="FB37" s="305"/>
      <c r="FC37" s="306"/>
      <c r="FD37" s="307">
        <v>0</v>
      </c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9"/>
      <c r="FT37" s="307">
        <f>FT38+FT39</f>
        <v>10874.031699853236</v>
      </c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9"/>
      <c r="GJ37" s="307">
        <f>GJ38+GJ39</f>
        <v>-56.03169985323507</v>
      </c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9"/>
      <c r="GZ37" s="310" t="s">
        <v>317</v>
      </c>
      <c r="HA37" s="311"/>
      <c r="HB37" s="311"/>
      <c r="HC37" s="311"/>
      <c r="HD37" s="311"/>
      <c r="HE37" s="311"/>
      <c r="HF37" s="311"/>
      <c r="HG37" s="311"/>
      <c r="HH37" s="311"/>
      <c r="HI37" s="311"/>
      <c r="HJ37" s="311"/>
      <c r="HK37" s="311"/>
      <c r="HL37" s="311"/>
      <c r="HM37" s="311"/>
      <c r="HN37" s="311"/>
      <c r="HO37" s="311"/>
      <c r="HP37" s="312"/>
    </row>
    <row r="38" spans="1:224" s="317" customFormat="1" ht="21" customHeight="1">
      <c r="A38" s="316"/>
      <c r="B38" s="313" t="s">
        <v>318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4"/>
      <c r="AL38" s="302" t="s">
        <v>5</v>
      </c>
      <c r="AM38" s="302"/>
      <c r="AN38" s="302"/>
      <c r="AO38" s="302"/>
      <c r="AP38" s="302"/>
      <c r="AQ38" s="302"/>
      <c r="AR38" s="302"/>
      <c r="AS38" s="302"/>
      <c r="AT38" s="302"/>
      <c r="AU38" s="302"/>
      <c r="AV38" s="315"/>
      <c r="AW38" s="315"/>
      <c r="AX38" s="315"/>
      <c r="AY38" s="315"/>
      <c r="AZ38" s="315"/>
      <c r="BA38" s="315"/>
      <c r="BB38" s="315"/>
      <c r="BC38" s="315"/>
      <c r="BD38" s="303">
        <v>4680.126</v>
      </c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 t="s">
        <v>38</v>
      </c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>
        <v>0</v>
      </c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7">
        <f>0+2826.84823599135+N("пропорционально прибыли ТП и прочие, сумма прибыли по НУ ТП 8633,2316")</f>
        <v>2826.84823599135</v>
      </c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9"/>
      <c r="DL38" s="307">
        <f>0+1853.278+N("пропорционально прибыли ТП и прочее, прибыль по НУ 5659,5498")</f>
        <v>1853.278</v>
      </c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9"/>
      <c r="EB38" s="307">
        <v>12883</v>
      </c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4" t="s">
        <v>38</v>
      </c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6"/>
      <c r="FD38" s="307">
        <v>0</v>
      </c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9"/>
      <c r="FT38" s="307">
        <f>('[3]вар 2'!FT37:GI37*100/30026.4734)%*EB38</f>
        <v>10874.031699853236</v>
      </c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9"/>
      <c r="GJ38" s="307">
        <f>('[3]вар 2'!GJ37:GY37*100/30026.4734)%*EB38</f>
        <v>2008.968300146765</v>
      </c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9"/>
      <c r="GZ38" s="310" t="s">
        <v>317</v>
      </c>
      <c r="HA38" s="311"/>
      <c r="HB38" s="311"/>
      <c r="HC38" s="311"/>
      <c r="HD38" s="311"/>
      <c r="HE38" s="311"/>
      <c r="HF38" s="311"/>
      <c r="HG38" s="311"/>
      <c r="HH38" s="311"/>
      <c r="HI38" s="311"/>
      <c r="HJ38" s="311"/>
      <c r="HK38" s="311"/>
      <c r="HL38" s="311"/>
      <c r="HM38" s="311"/>
      <c r="HN38" s="311"/>
      <c r="HO38" s="311"/>
      <c r="HP38" s="312"/>
    </row>
    <row r="39" spans="1:224" s="317" customFormat="1" ht="16.5" customHeight="1">
      <c r="A39" s="316"/>
      <c r="B39" s="313" t="s">
        <v>319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4"/>
      <c r="AL39" s="302" t="s">
        <v>5</v>
      </c>
      <c r="AM39" s="302"/>
      <c r="AN39" s="302"/>
      <c r="AO39" s="302"/>
      <c r="AP39" s="302"/>
      <c r="AQ39" s="302"/>
      <c r="AR39" s="302"/>
      <c r="AS39" s="302"/>
      <c r="AT39" s="302"/>
      <c r="AU39" s="302"/>
      <c r="AV39" s="315"/>
      <c r="AW39" s="315"/>
      <c r="AX39" s="315"/>
      <c r="AY39" s="315"/>
      <c r="AZ39" s="315"/>
      <c r="BA39" s="315"/>
      <c r="BB39" s="315"/>
      <c r="BC39" s="315"/>
      <c r="BD39" s="302">
        <v>368</v>
      </c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 t="s">
        <v>38</v>
      </c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>
        <f>BD39</f>
        <v>368</v>
      </c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3">
        <v>-2065</v>
      </c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4" t="s">
        <v>38</v>
      </c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6"/>
      <c r="FD39" s="307">
        <v>0</v>
      </c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9"/>
      <c r="FT39" s="307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9"/>
      <c r="GJ39" s="307">
        <f>EB39</f>
        <v>-2065</v>
      </c>
      <c r="GK39" s="308"/>
      <c r="GL39" s="308"/>
      <c r="GM39" s="308"/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9"/>
      <c r="GZ39" s="304"/>
      <c r="HA39" s="305"/>
      <c r="HB39" s="305"/>
      <c r="HC39" s="305"/>
      <c r="HD39" s="305"/>
      <c r="HE39" s="305"/>
      <c r="HF39" s="305"/>
      <c r="HG39" s="305"/>
      <c r="HH39" s="305"/>
      <c r="HI39" s="305"/>
      <c r="HJ39" s="305"/>
      <c r="HK39" s="305"/>
      <c r="HL39" s="305"/>
      <c r="HM39" s="305"/>
      <c r="HN39" s="305"/>
      <c r="HO39" s="305"/>
      <c r="HP39" s="306"/>
    </row>
    <row r="40" spans="1:224" s="317" customFormat="1" ht="21" customHeight="1">
      <c r="A40" s="316"/>
      <c r="B40" s="318" t="s">
        <v>320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9"/>
      <c r="AL40" s="320" t="s">
        <v>5</v>
      </c>
      <c r="AM40" s="320"/>
      <c r="AN40" s="320"/>
      <c r="AO40" s="320"/>
      <c r="AP40" s="320"/>
      <c r="AQ40" s="320"/>
      <c r="AR40" s="320"/>
      <c r="AS40" s="320"/>
      <c r="AT40" s="320"/>
      <c r="AU40" s="320"/>
      <c r="AV40" s="321"/>
      <c r="AW40" s="321"/>
      <c r="AX40" s="321"/>
      <c r="AY40" s="321"/>
      <c r="AZ40" s="321"/>
      <c r="BA40" s="321"/>
      <c r="BB40" s="321"/>
      <c r="BC40" s="321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 t="s">
        <v>38</v>
      </c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2"/>
      <c r="DW40" s="302"/>
      <c r="DX40" s="302"/>
      <c r="DY40" s="302"/>
      <c r="DZ40" s="302"/>
      <c r="EA40" s="302"/>
      <c r="EB40" s="322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4"/>
      <c r="EP40" s="304" t="s">
        <v>38</v>
      </c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6"/>
      <c r="FD40" s="325"/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6"/>
      <c r="FR40" s="326"/>
      <c r="FS40" s="327"/>
      <c r="FT40" s="325"/>
      <c r="FU40" s="326"/>
      <c r="FV40" s="326"/>
      <c r="FW40" s="326"/>
      <c r="FX40" s="326"/>
      <c r="FY40" s="326"/>
      <c r="FZ40" s="326"/>
      <c r="GA40" s="326"/>
      <c r="GB40" s="326"/>
      <c r="GC40" s="326"/>
      <c r="GD40" s="326"/>
      <c r="GE40" s="326"/>
      <c r="GF40" s="326"/>
      <c r="GG40" s="326"/>
      <c r="GH40" s="326"/>
      <c r="GI40" s="327"/>
      <c r="GJ40" s="325"/>
      <c r="GK40" s="326"/>
      <c r="GL40" s="326"/>
      <c r="GM40" s="326"/>
      <c r="GN40" s="326"/>
      <c r="GO40" s="326"/>
      <c r="GP40" s="326"/>
      <c r="GQ40" s="326"/>
      <c r="GR40" s="326"/>
      <c r="GS40" s="326"/>
      <c r="GT40" s="326"/>
      <c r="GU40" s="326"/>
      <c r="GV40" s="326"/>
      <c r="GW40" s="326"/>
      <c r="GX40" s="326"/>
      <c r="GY40" s="327"/>
      <c r="GZ40" s="304"/>
      <c r="HA40" s="305"/>
      <c r="HB40" s="305"/>
      <c r="HC40" s="305"/>
      <c r="HD40" s="305"/>
      <c r="HE40" s="305"/>
      <c r="HF40" s="305"/>
      <c r="HG40" s="305"/>
      <c r="HH40" s="305"/>
      <c r="HI40" s="305"/>
      <c r="HJ40" s="305"/>
      <c r="HK40" s="305"/>
      <c r="HL40" s="305"/>
      <c r="HM40" s="305"/>
      <c r="HN40" s="305"/>
      <c r="HO40" s="305"/>
      <c r="HP40" s="306"/>
    </row>
    <row r="41" spans="1:224" s="244" customFormat="1" ht="18.75" customHeight="1">
      <c r="A41" s="287"/>
      <c r="B41" s="288" t="s">
        <v>321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9"/>
      <c r="AL41" s="290" t="s">
        <v>5</v>
      </c>
      <c r="AM41" s="290"/>
      <c r="AN41" s="290"/>
      <c r="AO41" s="290"/>
      <c r="AP41" s="290"/>
      <c r="AQ41" s="290"/>
      <c r="AR41" s="290"/>
      <c r="AS41" s="290"/>
      <c r="AT41" s="290"/>
      <c r="AU41" s="290"/>
      <c r="AV41" s="291" t="s">
        <v>197</v>
      </c>
      <c r="AW41" s="291"/>
      <c r="AX41" s="291"/>
      <c r="AY41" s="291"/>
      <c r="AZ41" s="291"/>
      <c r="BA41" s="291"/>
      <c r="BB41" s="291"/>
      <c r="BC41" s="291"/>
      <c r="BD41" s="302">
        <f>BD36-BD37</f>
        <v>-119269</v>
      </c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 t="s">
        <v>38</v>
      </c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3">
        <f>CF36-CF38</f>
        <v>-46873.75</v>
      </c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>
        <f>CV36-CV38</f>
        <v>40089.735764008656</v>
      </c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>
        <f>DL36-DL38-DL39</f>
        <v>-112485.11200000004</v>
      </c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>
        <v>7056</v>
      </c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4" t="s">
        <v>38</v>
      </c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6"/>
      <c r="FD41" s="307">
        <f>FD22-FD26-FD35</f>
        <v>-97471.90599999999</v>
      </c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6"/>
      <c r="FR41" s="326"/>
      <c r="FS41" s="327"/>
      <c r="FT41" s="307">
        <f>FT36-FT37</f>
        <v>115303.10130014675</v>
      </c>
      <c r="FU41" s="326"/>
      <c r="FV41" s="326"/>
      <c r="FW41" s="326"/>
      <c r="FX41" s="326"/>
      <c r="FY41" s="326"/>
      <c r="FZ41" s="326"/>
      <c r="GA41" s="326"/>
      <c r="GB41" s="326"/>
      <c r="GC41" s="326"/>
      <c r="GD41" s="326"/>
      <c r="GE41" s="326"/>
      <c r="GF41" s="326"/>
      <c r="GG41" s="326"/>
      <c r="GH41" s="326"/>
      <c r="GI41" s="327"/>
      <c r="GJ41" s="307">
        <f>GJ36-GJ37</f>
        <v>-10774.380300146777</v>
      </c>
      <c r="GK41" s="326"/>
      <c r="GL41" s="326"/>
      <c r="GM41" s="326"/>
      <c r="GN41" s="326"/>
      <c r="GO41" s="326"/>
      <c r="GP41" s="326"/>
      <c r="GQ41" s="326"/>
      <c r="GR41" s="326"/>
      <c r="GS41" s="326"/>
      <c r="GT41" s="326"/>
      <c r="GU41" s="326"/>
      <c r="GV41" s="326"/>
      <c r="GW41" s="326"/>
      <c r="GX41" s="326"/>
      <c r="GY41" s="327"/>
      <c r="GZ41" s="304" t="s">
        <v>322</v>
      </c>
      <c r="HA41" s="305"/>
      <c r="HB41" s="305"/>
      <c r="HC41" s="305"/>
      <c r="HD41" s="305"/>
      <c r="HE41" s="305"/>
      <c r="HF41" s="305"/>
      <c r="HG41" s="305"/>
      <c r="HH41" s="305"/>
      <c r="HI41" s="305"/>
      <c r="HJ41" s="305"/>
      <c r="HK41" s="305"/>
      <c r="HL41" s="305"/>
      <c r="HM41" s="305"/>
      <c r="HN41" s="305"/>
      <c r="HO41" s="305"/>
      <c r="HP41" s="306"/>
    </row>
    <row r="42" spans="1:224" s="341" customFormat="1" ht="15.75">
      <c r="A42" s="328"/>
      <c r="B42" s="329" t="s">
        <v>323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30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2"/>
      <c r="AW42" s="332"/>
      <c r="AX42" s="332"/>
      <c r="AY42" s="332"/>
      <c r="AZ42" s="332"/>
      <c r="BA42" s="332"/>
      <c r="BB42" s="332"/>
      <c r="BC42" s="332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3"/>
      <c r="DD42" s="333"/>
      <c r="DE42" s="333"/>
      <c r="DF42" s="333"/>
      <c r="DG42" s="333"/>
      <c r="DH42" s="333"/>
      <c r="DI42" s="333"/>
      <c r="DJ42" s="333"/>
      <c r="DK42" s="333"/>
      <c r="DL42" s="333"/>
      <c r="DM42" s="333"/>
      <c r="DN42" s="333"/>
      <c r="DO42" s="333"/>
      <c r="DP42" s="333"/>
      <c r="DQ42" s="333"/>
      <c r="DR42" s="333"/>
      <c r="DS42" s="333"/>
      <c r="DT42" s="333"/>
      <c r="DU42" s="333"/>
      <c r="DV42" s="333"/>
      <c r="DW42" s="333"/>
      <c r="DX42" s="333"/>
      <c r="DY42" s="333"/>
      <c r="DZ42" s="333"/>
      <c r="EA42" s="333"/>
      <c r="EB42" s="334"/>
      <c r="EC42" s="334"/>
      <c r="ED42" s="334"/>
      <c r="EE42" s="334"/>
      <c r="EF42" s="334"/>
      <c r="EG42" s="334"/>
      <c r="EH42" s="334"/>
      <c r="EI42" s="334"/>
      <c r="EJ42" s="334"/>
      <c r="EK42" s="334"/>
      <c r="EL42" s="334"/>
      <c r="EM42" s="334"/>
      <c r="EN42" s="334"/>
      <c r="EO42" s="334"/>
      <c r="EP42" s="335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7"/>
      <c r="FD42" s="338"/>
      <c r="FE42" s="339"/>
      <c r="FF42" s="339"/>
      <c r="FG42" s="339"/>
      <c r="FH42" s="339"/>
      <c r="FI42" s="339"/>
      <c r="FJ42" s="339"/>
      <c r="FK42" s="339"/>
      <c r="FL42" s="339"/>
      <c r="FM42" s="339"/>
      <c r="FN42" s="339"/>
      <c r="FO42" s="339"/>
      <c r="FP42" s="339"/>
      <c r="FQ42" s="339"/>
      <c r="FR42" s="339"/>
      <c r="FS42" s="340"/>
      <c r="FT42" s="338"/>
      <c r="FU42" s="339"/>
      <c r="FV42" s="339"/>
      <c r="FW42" s="339"/>
      <c r="FX42" s="339"/>
      <c r="FY42" s="339"/>
      <c r="FZ42" s="339"/>
      <c r="GA42" s="339"/>
      <c r="GB42" s="339"/>
      <c r="GC42" s="339"/>
      <c r="GD42" s="339"/>
      <c r="GE42" s="339"/>
      <c r="GF42" s="339"/>
      <c r="GG42" s="339"/>
      <c r="GH42" s="339"/>
      <c r="GI42" s="340"/>
      <c r="GJ42" s="338"/>
      <c r="GK42" s="339"/>
      <c r="GL42" s="339"/>
      <c r="GM42" s="339"/>
      <c r="GN42" s="339"/>
      <c r="GO42" s="339"/>
      <c r="GP42" s="339"/>
      <c r="GQ42" s="339"/>
      <c r="GR42" s="339"/>
      <c r="GS42" s="339"/>
      <c r="GT42" s="339"/>
      <c r="GU42" s="339"/>
      <c r="GV42" s="339"/>
      <c r="GW42" s="339"/>
      <c r="GX42" s="339"/>
      <c r="GY42" s="340"/>
      <c r="GZ42" s="334"/>
      <c r="HA42" s="334"/>
      <c r="HB42" s="334"/>
      <c r="HC42" s="334"/>
      <c r="HD42" s="334"/>
      <c r="HE42" s="334"/>
      <c r="HF42" s="334"/>
      <c r="HG42" s="334"/>
      <c r="HH42" s="334"/>
      <c r="HI42" s="334"/>
      <c r="HJ42" s="334"/>
      <c r="HK42" s="334"/>
      <c r="HL42" s="334"/>
      <c r="HM42" s="334"/>
      <c r="HN42" s="334"/>
      <c r="HO42" s="334"/>
      <c r="HP42" s="334"/>
    </row>
    <row r="43" spans="1:224" s="244" customFormat="1" ht="15.75" customHeight="1">
      <c r="A43" s="226"/>
      <c r="B43" s="227" t="s">
        <v>324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8"/>
      <c r="AL43" s="229" t="s">
        <v>5</v>
      </c>
      <c r="AM43" s="230"/>
      <c r="AN43" s="230"/>
      <c r="AO43" s="230"/>
      <c r="AP43" s="230"/>
      <c r="AQ43" s="230"/>
      <c r="AR43" s="230"/>
      <c r="AS43" s="230"/>
      <c r="AT43" s="230"/>
      <c r="AU43" s="231"/>
      <c r="AV43" s="232">
        <v>140</v>
      </c>
      <c r="AW43" s="233"/>
      <c r="AX43" s="233"/>
      <c r="AY43" s="233"/>
      <c r="AZ43" s="233"/>
      <c r="BA43" s="233"/>
      <c r="BB43" s="233"/>
      <c r="BC43" s="234"/>
      <c r="BD43" s="342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4"/>
      <c r="BR43" s="342"/>
      <c r="BS43" s="343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4"/>
      <c r="CF43" s="342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4"/>
      <c r="CV43" s="342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4"/>
      <c r="DL43" s="342">
        <v>8267.17</v>
      </c>
      <c r="DM43" s="343"/>
      <c r="DN43" s="343"/>
      <c r="DO43" s="343"/>
      <c r="DP43" s="343"/>
      <c r="DQ43" s="343"/>
      <c r="DR43" s="343"/>
      <c r="DS43" s="343"/>
      <c r="DT43" s="343"/>
      <c r="DU43" s="343"/>
      <c r="DV43" s="343"/>
      <c r="DW43" s="343"/>
      <c r="DX43" s="343"/>
      <c r="DY43" s="343"/>
      <c r="DZ43" s="343"/>
      <c r="EA43" s="344"/>
      <c r="EB43" s="345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46"/>
      <c r="EN43" s="346"/>
      <c r="EO43" s="347"/>
      <c r="EP43" s="345"/>
      <c r="EQ43" s="346"/>
      <c r="ER43" s="346"/>
      <c r="ES43" s="346"/>
      <c r="ET43" s="346"/>
      <c r="EU43" s="346"/>
      <c r="EV43" s="346"/>
      <c r="EW43" s="346"/>
      <c r="EX43" s="346"/>
      <c r="EY43" s="346"/>
      <c r="EZ43" s="346"/>
      <c r="FA43" s="346"/>
      <c r="FB43" s="346"/>
      <c r="FC43" s="347"/>
      <c r="FD43" s="342"/>
      <c r="FE43" s="343"/>
      <c r="FF43" s="343"/>
      <c r="FG43" s="343"/>
      <c r="FH43" s="343"/>
      <c r="FI43" s="343"/>
      <c r="FJ43" s="343"/>
      <c r="FK43" s="343"/>
      <c r="FL43" s="343"/>
      <c r="FM43" s="343"/>
      <c r="FN43" s="343"/>
      <c r="FO43" s="343"/>
      <c r="FP43" s="343"/>
      <c r="FQ43" s="343"/>
      <c r="FR43" s="343"/>
      <c r="FS43" s="344"/>
      <c r="FT43" s="342"/>
      <c r="FU43" s="343"/>
      <c r="FV43" s="343"/>
      <c r="FW43" s="343"/>
      <c r="FX43" s="343"/>
      <c r="FY43" s="343"/>
      <c r="FZ43" s="343"/>
      <c r="GA43" s="343"/>
      <c r="GB43" s="343"/>
      <c r="GC43" s="343"/>
      <c r="GD43" s="343"/>
      <c r="GE43" s="343"/>
      <c r="GF43" s="343"/>
      <c r="GG43" s="343"/>
      <c r="GH43" s="343"/>
      <c r="GI43" s="344"/>
      <c r="GJ43" s="342"/>
      <c r="GK43" s="343"/>
      <c r="GL43" s="343"/>
      <c r="GM43" s="343"/>
      <c r="GN43" s="343"/>
      <c r="GO43" s="343"/>
      <c r="GP43" s="343"/>
      <c r="GQ43" s="343"/>
      <c r="GR43" s="343"/>
      <c r="GS43" s="343"/>
      <c r="GT43" s="343"/>
      <c r="GU43" s="343"/>
      <c r="GV43" s="343"/>
      <c r="GW43" s="343"/>
      <c r="GX43" s="343"/>
      <c r="GY43" s="344"/>
      <c r="GZ43" s="345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7"/>
    </row>
    <row r="44" spans="1:224" s="244" customFormat="1" ht="20.25" customHeight="1">
      <c r="A44" s="245"/>
      <c r="B44" s="246" t="s">
        <v>325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7"/>
      <c r="AL44" s="248"/>
      <c r="AM44" s="249"/>
      <c r="AN44" s="249"/>
      <c r="AO44" s="249"/>
      <c r="AP44" s="249"/>
      <c r="AQ44" s="249"/>
      <c r="AR44" s="249"/>
      <c r="AS44" s="249"/>
      <c r="AT44" s="249"/>
      <c r="AU44" s="250"/>
      <c r="AV44" s="251"/>
      <c r="AW44" s="252"/>
      <c r="AX44" s="252"/>
      <c r="AY44" s="252"/>
      <c r="AZ44" s="252"/>
      <c r="BA44" s="252"/>
      <c r="BB44" s="252"/>
      <c r="BC44" s="253"/>
      <c r="BD44" s="348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50"/>
      <c r="BR44" s="348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50"/>
      <c r="CF44" s="348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50"/>
      <c r="CV44" s="348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50"/>
      <c r="DL44" s="348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50"/>
      <c r="EB44" s="351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3"/>
      <c r="EP44" s="351"/>
      <c r="EQ44" s="352"/>
      <c r="ER44" s="352"/>
      <c r="ES44" s="352"/>
      <c r="ET44" s="352"/>
      <c r="EU44" s="352"/>
      <c r="EV44" s="352"/>
      <c r="EW44" s="352"/>
      <c r="EX44" s="352"/>
      <c r="EY44" s="352"/>
      <c r="EZ44" s="352"/>
      <c r="FA44" s="352"/>
      <c r="FB44" s="352"/>
      <c r="FC44" s="353"/>
      <c r="FD44" s="348"/>
      <c r="FE44" s="349"/>
      <c r="FF44" s="349"/>
      <c r="FG44" s="349"/>
      <c r="FH44" s="349"/>
      <c r="FI44" s="349"/>
      <c r="FJ44" s="349"/>
      <c r="FK44" s="349"/>
      <c r="FL44" s="349"/>
      <c r="FM44" s="349"/>
      <c r="FN44" s="349"/>
      <c r="FO44" s="349"/>
      <c r="FP44" s="349"/>
      <c r="FQ44" s="349"/>
      <c r="FR44" s="349"/>
      <c r="FS44" s="350"/>
      <c r="FT44" s="348"/>
      <c r="FU44" s="349"/>
      <c r="FV44" s="349"/>
      <c r="FW44" s="349"/>
      <c r="FX44" s="349"/>
      <c r="FY44" s="349"/>
      <c r="FZ44" s="349"/>
      <c r="GA44" s="349"/>
      <c r="GB44" s="349"/>
      <c r="GC44" s="349"/>
      <c r="GD44" s="349"/>
      <c r="GE44" s="349"/>
      <c r="GF44" s="349"/>
      <c r="GG44" s="349"/>
      <c r="GH44" s="349"/>
      <c r="GI44" s="350"/>
      <c r="GJ44" s="348"/>
      <c r="GK44" s="349"/>
      <c r="GL44" s="349"/>
      <c r="GM44" s="349"/>
      <c r="GN44" s="349"/>
      <c r="GO44" s="349"/>
      <c r="GP44" s="349"/>
      <c r="GQ44" s="349"/>
      <c r="GR44" s="349"/>
      <c r="GS44" s="349"/>
      <c r="GT44" s="349"/>
      <c r="GU44" s="349"/>
      <c r="GV44" s="349"/>
      <c r="GW44" s="349"/>
      <c r="GX44" s="349"/>
      <c r="GY44" s="350"/>
      <c r="GZ44" s="351"/>
      <c r="HA44" s="352"/>
      <c r="HB44" s="352"/>
      <c r="HC44" s="352"/>
      <c r="HD44" s="352"/>
      <c r="HE44" s="352"/>
      <c r="HF44" s="352"/>
      <c r="HG44" s="352"/>
      <c r="HH44" s="352"/>
      <c r="HI44" s="352"/>
      <c r="HJ44" s="352"/>
      <c r="HK44" s="352"/>
      <c r="HL44" s="352"/>
      <c r="HM44" s="352"/>
      <c r="HN44" s="352"/>
      <c r="HO44" s="352"/>
      <c r="HP44" s="353"/>
    </row>
    <row r="45" spans="1:224" s="244" customFormat="1" ht="19.5" customHeight="1">
      <c r="A45" s="263"/>
      <c r="B45" s="264" t="s">
        <v>326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5"/>
      <c r="AL45" s="266"/>
      <c r="AM45" s="267"/>
      <c r="AN45" s="267"/>
      <c r="AO45" s="267"/>
      <c r="AP45" s="267"/>
      <c r="AQ45" s="267"/>
      <c r="AR45" s="267"/>
      <c r="AS45" s="267"/>
      <c r="AT45" s="267"/>
      <c r="AU45" s="268"/>
      <c r="AV45" s="269"/>
      <c r="AW45" s="270"/>
      <c r="AX45" s="270"/>
      <c r="AY45" s="270"/>
      <c r="AZ45" s="270"/>
      <c r="BA45" s="270"/>
      <c r="BB45" s="270"/>
      <c r="BC45" s="271"/>
      <c r="BD45" s="354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6"/>
      <c r="BR45" s="354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6"/>
      <c r="CF45" s="354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  <c r="CT45" s="355"/>
      <c r="CU45" s="356"/>
      <c r="CV45" s="354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5"/>
      <c r="DI45" s="355"/>
      <c r="DJ45" s="355"/>
      <c r="DK45" s="356"/>
      <c r="DL45" s="354"/>
      <c r="DM45" s="355"/>
      <c r="DN45" s="355"/>
      <c r="DO45" s="355"/>
      <c r="DP45" s="355"/>
      <c r="DQ45" s="355"/>
      <c r="DR45" s="355"/>
      <c r="DS45" s="355"/>
      <c r="DT45" s="355"/>
      <c r="DU45" s="355"/>
      <c r="DV45" s="355"/>
      <c r="DW45" s="355"/>
      <c r="DX45" s="355"/>
      <c r="DY45" s="355"/>
      <c r="DZ45" s="355"/>
      <c r="EA45" s="356"/>
      <c r="EB45" s="357"/>
      <c r="EC45" s="358"/>
      <c r="ED45" s="358"/>
      <c r="EE45" s="358"/>
      <c r="EF45" s="358"/>
      <c r="EG45" s="358"/>
      <c r="EH45" s="358"/>
      <c r="EI45" s="358"/>
      <c r="EJ45" s="358"/>
      <c r="EK45" s="358"/>
      <c r="EL45" s="358"/>
      <c r="EM45" s="358"/>
      <c r="EN45" s="358"/>
      <c r="EO45" s="359"/>
      <c r="EP45" s="357"/>
      <c r="EQ45" s="358"/>
      <c r="ER45" s="358"/>
      <c r="ES45" s="358"/>
      <c r="ET45" s="358"/>
      <c r="EU45" s="358"/>
      <c r="EV45" s="358"/>
      <c r="EW45" s="358"/>
      <c r="EX45" s="358"/>
      <c r="EY45" s="358"/>
      <c r="EZ45" s="358"/>
      <c r="FA45" s="358"/>
      <c r="FB45" s="358"/>
      <c r="FC45" s="359"/>
      <c r="FD45" s="354"/>
      <c r="FE45" s="355"/>
      <c r="FF45" s="355"/>
      <c r="FG45" s="355"/>
      <c r="FH45" s="355"/>
      <c r="FI45" s="355"/>
      <c r="FJ45" s="355"/>
      <c r="FK45" s="355"/>
      <c r="FL45" s="355"/>
      <c r="FM45" s="355"/>
      <c r="FN45" s="355"/>
      <c r="FO45" s="355"/>
      <c r="FP45" s="355"/>
      <c r="FQ45" s="355"/>
      <c r="FR45" s="355"/>
      <c r="FS45" s="356"/>
      <c r="FT45" s="354"/>
      <c r="FU45" s="355"/>
      <c r="FV45" s="355"/>
      <c r="FW45" s="355"/>
      <c r="FX45" s="355"/>
      <c r="FY45" s="355"/>
      <c r="FZ45" s="355"/>
      <c r="GA45" s="355"/>
      <c r="GB45" s="355"/>
      <c r="GC45" s="355"/>
      <c r="GD45" s="355"/>
      <c r="GE45" s="355"/>
      <c r="GF45" s="355"/>
      <c r="GG45" s="355"/>
      <c r="GH45" s="355"/>
      <c r="GI45" s="356"/>
      <c r="GJ45" s="354"/>
      <c r="GK45" s="355"/>
      <c r="GL45" s="355"/>
      <c r="GM45" s="355"/>
      <c r="GN45" s="355"/>
      <c r="GO45" s="355"/>
      <c r="GP45" s="355"/>
      <c r="GQ45" s="355"/>
      <c r="GR45" s="355"/>
      <c r="GS45" s="355"/>
      <c r="GT45" s="355"/>
      <c r="GU45" s="355"/>
      <c r="GV45" s="355"/>
      <c r="GW45" s="355"/>
      <c r="GX45" s="355"/>
      <c r="GY45" s="356"/>
      <c r="GZ45" s="357"/>
      <c r="HA45" s="358"/>
      <c r="HB45" s="358"/>
      <c r="HC45" s="358"/>
      <c r="HD45" s="358"/>
      <c r="HE45" s="358"/>
      <c r="HF45" s="358"/>
      <c r="HG45" s="358"/>
      <c r="HH45" s="358"/>
      <c r="HI45" s="358"/>
      <c r="HJ45" s="358"/>
      <c r="HK45" s="358"/>
      <c r="HL45" s="358"/>
      <c r="HM45" s="358"/>
      <c r="HN45" s="358"/>
      <c r="HO45" s="358"/>
      <c r="HP45" s="359"/>
    </row>
    <row r="46" spans="1:224" s="244" customFormat="1" ht="15" customHeight="1">
      <c r="A46" s="226"/>
      <c r="B46" s="227" t="s">
        <v>327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8"/>
      <c r="AL46" s="229" t="s">
        <v>5</v>
      </c>
      <c r="AM46" s="230"/>
      <c r="AN46" s="230"/>
      <c r="AO46" s="230"/>
      <c r="AP46" s="230"/>
      <c r="AQ46" s="230"/>
      <c r="AR46" s="230"/>
      <c r="AS46" s="230"/>
      <c r="AT46" s="230"/>
      <c r="AU46" s="231"/>
      <c r="AV46" s="232">
        <v>150</v>
      </c>
      <c r="AW46" s="233"/>
      <c r="AX46" s="233"/>
      <c r="AY46" s="233"/>
      <c r="AZ46" s="233"/>
      <c r="BA46" s="233"/>
      <c r="BB46" s="233"/>
      <c r="BC46" s="234"/>
      <c r="BD46" s="342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4"/>
      <c r="BR46" s="342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4"/>
      <c r="CF46" s="342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4"/>
      <c r="CV46" s="342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3"/>
      <c r="DK46" s="344"/>
      <c r="DL46" s="342"/>
      <c r="DM46" s="343"/>
      <c r="DN46" s="343"/>
      <c r="DO46" s="343"/>
      <c r="DP46" s="343"/>
      <c r="DQ46" s="343"/>
      <c r="DR46" s="343"/>
      <c r="DS46" s="343"/>
      <c r="DT46" s="343"/>
      <c r="DU46" s="343"/>
      <c r="DV46" s="343"/>
      <c r="DW46" s="343"/>
      <c r="DX46" s="343"/>
      <c r="DY46" s="343"/>
      <c r="DZ46" s="343"/>
      <c r="EA46" s="344"/>
      <c r="EB46" s="345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7"/>
      <c r="EP46" s="345"/>
      <c r="EQ46" s="346"/>
      <c r="ER46" s="346"/>
      <c r="ES46" s="346"/>
      <c r="ET46" s="346"/>
      <c r="EU46" s="346"/>
      <c r="EV46" s="346"/>
      <c r="EW46" s="346"/>
      <c r="EX46" s="346"/>
      <c r="EY46" s="346"/>
      <c r="EZ46" s="346"/>
      <c r="FA46" s="346"/>
      <c r="FB46" s="346"/>
      <c r="FC46" s="347"/>
      <c r="FD46" s="345"/>
      <c r="FE46" s="346"/>
      <c r="FF46" s="346"/>
      <c r="FG46" s="346"/>
      <c r="FH46" s="346"/>
      <c r="FI46" s="346"/>
      <c r="FJ46" s="346"/>
      <c r="FK46" s="346"/>
      <c r="FL46" s="346"/>
      <c r="FM46" s="346"/>
      <c r="FN46" s="346"/>
      <c r="FO46" s="346"/>
      <c r="FP46" s="346"/>
      <c r="FQ46" s="346"/>
      <c r="FR46" s="346"/>
      <c r="FS46" s="347"/>
      <c r="FT46" s="345"/>
      <c r="FU46" s="346"/>
      <c r="FV46" s="346"/>
      <c r="FW46" s="346"/>
      <c r="FX46" s="346"/>
      <c r="FY46" s="346"/>
      <c r="FZ46" s="346"/>
      <c r="GA46" s="346"/>
      <c r="GB46" s="346"/>
      <c r="GC46" s="346"/>
      <c r="GD46" s="346"/>
      <c r="GE46" s="346"/>
      <c r="GF46" s="346"/>
      <c r="GG46" s="346"/>
      <c r="GH46" s="346"/>
      <c r="GI46" s="347"/>
      <c r="GJ46" s="345"/>
      <c r="GK46" s="346"/>
      <c r="GL46" s="346"/>
      <c r="GM46" s="346"/>
      <c r="GN46" s="346"/>
      <c r="GO46" s="346"/>
      <c r="GP46" s="346"/>
      <c r="GQ46" s="346"/>
      <c r="GR46" s="346"/>
      <c r="GS46" s="346"/>
      <c r="GT46" s="346"/>
      <c r="GU46" s="346"/>
      <c r="GV46" s="346"/>
      <c r="GW46" s="346"/>
      <c r="GX46" s="346"/>
      <c r="GY46" s="347"/>
      <c r="GZ46" s="345"/>
      <c r="HA46" s="346"/>
      <c r="HB46" s="346"/>
      <c r="HC46" s="346"/>
      <c r="HD46" s="346"/>
      <c r="HE46" s="346"/>
      <c r="HF46" s="346"/>
      <c r="HG46" s="346"/>
      <c r="HH46" s="346"/>
      <c r="HI46" s="346"/>
      <c r="HJ46" s="346"/>
      <c r="HK46" s="346"/>
      <c r="HL46" s="346"/>
      <c r="HM46" s="346"/>
      <c r="HN46" s="346"/>
      <c r="HO46" s="346"/>
      <c r="HP46" s="347"/>
    </row>
    <row r="47" spans="1:224" s="244" customFormat="1" ht="9.75" customHeight="1">
      <c r="A47" s="263"/>
      <c r="B47" s="264" t="s">
        <v>328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5"/>
      <c r="AL47" s="266"/>
      <c r="AM47" s="267"/>
      <c r="AN47" s="267"/>
      <c r="AO47" s="267"/>
      <c r="AP47" s="267"/>
      <c r="AQ47" s="267"/>
      <c r="AR47" s="267"/>
      <c r="AS47" s="267"/>
      <c r="AT47" s="267"/>
      <c r="AU47" s="268"/>
      <c r="AV47" s="269"/>
      <c r="AW47" s="270"/>
      <c r="AX47" s="270"/>
      <c r="AY47" s="270"/>
      <c r="AZ47" s="270"/>
      <c r="BA47" s="270"/>
      <c r="BB47" s="270"/>
      <c r="BC47" s="271"/>
      <c r="BD47" s="354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6"/>
      <c r="BR47" s="354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6"/>
      <c r="CF47" s="354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  <c r="CT47" s="355"/>
      <c r="CU47" s="356"/>
      <c r="CV47" s="354"/>
      <c r="CW47" s="355"/>
      <c r="CX47" s="355"/>
      <c r="CY47" s="355"/>
      <c r="CZ47" s="355"/>
      <c r="DA47" s="355"/>
      <c r="DB47" s="355"/>
      <c r="DC47" s="355"/>
      <c r="DD47" s="355"/>
      <c r="DE47" s="355"/>
      <c r="DF47" s="355"/>
      <c r="DG47" s="355"/>
      <c r="DH47" s="355"/>
      <c r="DI47" s="355"/>
      <c r="DJ47" s="355"/>
      <c r="DK47" s="356"/>
      <c r="DL47" s="354"/>
      <c r="DM47" s="355"/>
      <c r="DN47" s="355"/>
      <c r="DO47" s="355"/>
      <c r="DP47" s="355"/>
      <c r="DQ47" s="355"/>
      <c r="DR47" s="355"/>
      <c r="DS47" s="355"/>
      <c r="DT47" s="355"/>
      <c r="DU47" s="355"/>
      <c r="DV47" s="355"/>
      <c r="DW47" s="355"/>
      <c r="DX47" s="355"/>
      <c r="DY47" s="355"/>
      <c r="DZ47" s="355"/>
      <c r="EA47" s="356"/>
      <c r="EB47" s="357"/>
      <c r="EC47" s="358"/>
      <c r="ED47" s="358"/>
      <c r="EE47" s="358"/>
      <c r="EF47" s="358"/>
      <c r="EG47" s="358"/>
      <c r="EH47" s="358"/>
      <c r="EI47" s="358"/>
      <c r="EJ47" s="358"/>
      <c r="EK47" s="358"/>
      <c r="EL47" s="358"/>
      <c r="EM47" s="358"/>
      <c r="EN47" s="358"/>
      <c r="EO47" s="359"/>
      <c r="EP47" s="357"/>
      <c r="EQ47" s="358"/>
      <c r="ER47" s="358"/>
      <c r="ES47" s="358"/>
      <c r="ET47" s="358"/>
      <c r="EU47" s="358"/>
      <c r="EV47" s="358"/>
      <c r="EW47" s="358"/>
      <c r="EX47" s="358"/>
      <c r="EY47" s="358"/>
      <c r="EZ47" s="358"/>
      <c r="FA47" s="358"/>
      <c r="FB47" s="358"/>
      <c r="FC47" s="359"/>
      <c r="FD47" s="357"/>
      <c r="FE47" s="358"/>
      <c r="FF47" s="358"/>
      <c r="FG47" s="358"/>
      <c r="FH47" s="358"/>
      <c r="FI47" s="358"/>
      <c r="FJ47" s="358"/>
      <c r="FK47" s="358"/>
      <c r="FL47" s="358"/>
      <c r="FM47" s="358"/>
      <c r="FN47" s="358"/>
      <c r="FO47" s="358"/>
      <c r="FP47" s="358"/>
      <c r="FQ47" s="358"/>
      <c r="FR47" s="358"/>
      <c r="FS47" s="359"/>
      <c r="FT47" s="357"/>
      <c r="FU47" s="358"/>
      <c r="FV47" s="358"/>
      <c r="FW47" s="358"/>
      <c r="FX47" s="358"/>
      <c r="FY47" s="358"/>
      <c r="FZ47" s="358"/>
      <c r="GA47" s="358"/>
      <c r="GB47" s="358"/>
      <c r="GC47" s="358"/>
      <c r="GD47" s="358"/>
      <c r="GE47" s="358"/>
      <c r="GF47" s="358"/>
      <c r="GG47" s="358"/>
      <c r="GH47" s="358"/>
      <c r="GI47" s="359"/>
      <c r="GJ47" s="357"/>
      <c r="GK47" s="358"/>
      <c r="GL47" s="358"/>
      <c r="GM47" s="358"/>
      <c r="GN47" s="358"/>
      <c r="GO47" s="358"/>
      <c r="GP47" s="358"/>
      <c r="GQ47" s="358"/>
      <c r="GR47" s="358"/>
      <c r="GS47" s="358"/>
      <c r="GT47" s="358"/>
      <c r="GU47" s="358"/>
      <c r="GV47" s="358"/>
      <c r="GW47" s="358"/>
      <c r="GX47" s="358"/>
      <c r="GY47" s="359"/>
      <c r="GZ47" s="357"/>
      <c r="HA47" s="358"/>
      <c r="HB47" s="358"/>
      <c r="HC47" s="358"/>
      <c r="HD47" s="358"/>
      <c r="HE47" s="358"/>
      <c r="HF47" s="358"/>
      <c r="HG47" s="358"/>
      <c r="HH47" s="358"/>
      <c r="HI47" s="358"/>
      <c r="HJ47" s="358"/>
      <c r="HK47" s="358"/>
      <c r="HL47" s="358"/>
      <c r="HM47" s="358"/>
      <c r="HN47" s="358"/>
      <c r="HO47" s="358"/>
      <c r="HP47" s="359"/>
    </row>
    <row r="48" s="360" customFormat="1" ht="6" customHeight="1"/>
    <row r="49" s="362" customFormat="1" ht="10.5">
      <c r="A49" s="361" t="s">
        <v>329</v>
      </c>
    </row>
    <row r="50" spans="1:224" s="360" customFormat="1" ht="11.25" customHeight="1">
      <c r="A50" s="363" t="s">
        <v>330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3"/>
      <c r="DB50" s="363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  <c r="GG50" s="363"/>
      <c r="GH50" s="363"/>
      <c r="GI50" s="363"/>
      <c r="GJ50" s="363"/>
      <c r="GK50" s="363"/>
      <c r="GL50" s="363"/>
      <c r="GM50" s="363"/>
      <c r="GN50" s="363"/>
      <c r="GO50" s="363"/>
      <c r="GP50" s="363"/>
      <c r="GQ50" s="363"/>
      <c r="GR50" s="363"/>
      <c r="GS50" s="363"/>
      <c r="GT50" s="363"/>
      <c r="GU50" s="363"/>
      <c r="GV50" s="363"/>
      <c r="GW50" s="363"/>
      <c r="GX50" s="363"/>
      <c r="GY50" s="363"/>
      <c r="GZ50" s="363"/>
      <c r="HA50" s="363"/>
      <c r="HB50" s="363"/>
      <c r="HC50" s="363"/>
      <c r="HD50" s="363"/>
      <c r="HE50" s="363"/>
      <c r="HF50" s="363"/>
      <c r="HG50" s="363"/>
      <c r="HH50" s="363"/>
      <c r="HI50" s="363"/>
      <c r="HJ50" s="363"/>
      <c r="HK50" s="363"/>
      <c r="HL50" s="363"/>
      <c r="HM50" s="363"/>
      <c r="HN50" s="363"/>
      <c r="HO50" s="363"/>
      <c r="HP50" s="363"/>
    </row>
    <row r="51" spans="1:224" s="360" customFormat="1" ht="11.25">
      <c r="A51" s="363" t="s">
        <v>331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  <c r="GG51" s="363"/>
      <c r="GH51" s="363"/>
      <c r="GI51" s="363"/>
      <c r="GJ51" s="363"/>
      <c r="GK51" s="363"/>
      <c r="GL51" s="363"/>
      <c r="GM51" s="363"/>
      <c r="GN51" s="363"/>
      <c r="GO51" s="363"/>
      <c r="GP51" s="363"/>
      <c r="GQ51" s="363"/>
      <c r="GR51" s="363"/>
      <c r="GS51" s="363"/>
      <c r="GT51" s="363"/>
      <c r="GU51" s="363"/>
      <c r="GV51" s="363"/>
      <c r="GW51" s="363"/>
      <c r="GX51" s="363"/>
      <c r="GY51" s="363"/>
      <c r="GZ51" s="363"/>
      <c r="HA51" s="363"/>
      <c r="HB51" s="363"/>
      <c r="HC51" s="363"/>
      <c r="HD51" s="363"/>
      <c r="HE51" s="363"/>
      <c r="HF51" s="363"/>
      <c r="HG51" s="363"/>
      <c r="HH51" s="363"/>
      <c r="HI51" s="363"/>
      <c r="HJ51" s="363"/>
      <c r="HK51" s="363"/>
      <c r="HL51" s="363"/>
      <c r="HM51" s="363"/>
      <c r="HN51" s="363"/>
      <c r="HO51" s="363"/>
      <c r="HP51" s="363"/>
    </row>
    <row r="52" spans="1:224" s="362" customFormat="1" ht="21" customHeight="1">
      <c r="A52" s="364" t="s">
        <v>332</v>
      </c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4"/>
      <c r="EL52" s="364"/>
      <c r="EM52" s="364"/>
      <c r="EN52" s="364"/>
      <c r="EO52" s="364"/>
      <c r="EP52" s="364"/>
      <c r="EQ52" s="364"/>
      <c r="ER52" s="364"/>
      <c r="ES52" s="364"/>
      <c r="ET52" s="364"/>
      <c r="EU52" s="364"/>
      <c r="EV52" s="364"/>
      <c r="EW52" s="364"/>
      <c r="EX52" s="364"/>
      <c r="EY52" s="364"/>
      <c r="EZ52" s="364"/>
      <c r="FA52" s="364"/>
      <c r="FB52" s="364"/>
      <c r="FC52" s="364"/>
      <c r="FD52" s="364"/>
      <c r="FE52" s="364"/>
      <c r="FF52" s="364"/>
      <c r="FG52" s="364"/>
      <c r="FH52" s="364"/>
      <c r="FI52" s="364"/>
      <c r="FJ52" s="364"/>
      <c r="FK52" s="364"/>
      <c r="FL52" s="364"/>
      <c r="FM52" s="364"/>
      <c r="FN52" s="364"/>
      <c r="FO52" s="364"/>
      <c r="FP52" s="364"/>
      <c r="FQ52" s="364"/>
      <c r="FR52" s="364"/>
      <c r="FS52" s="364"/>
      <c r="FT52" s="364"/>
      <c r="FU52" s="364"/>
      <c r="FV52" s="364"/>
      <c r="FW52" s="364"/>
      <c r="FX52" s="364"/>
      <c r="FY52" s="364"/>
      <c r="FZ52" s="364"/>
      <c r="GA52" s="364"/>
      <c r="GB52" s="364"/>
      <c r="GC52" s="364"/>
      <c r="GD52" s="364"/>
      <c r="GE52" s="364"/>
      <c r="GF52" s="364"/>
      <c r="GG52" s="364"/>
      <c r="GH52" s="364"/>
      <c r="GI52" s="364"/>
      <c r="GJ52" s="364"/>
      <c r="GK52" s="364"/>
      <c r="GL52" s="364"/>
      <c r="GM52" s="364"/>
      <c r="GN52" s="364"/>
      <c r="GO52" s="364"/>
      <c r="GP52" s="364"/>
      <c r="GQ52" s="364"/>
      <c r="GR52" s="364"/>
      <c r="GS52" s="364"/>
      <c r="GT52" s="364"/>
      <c r="GU52" s="364"/>
      <c r="GV52" s="364"/>
      <c r="GW52" s="364"/>
      <c r="GX52" s="364"/>
      <c r="GY52" s="364"/>
      <c r="GZ52" s="364"/>
      <c r="HA52" s="364"/>
      <c r="HB52" s="364"/>
      <c r="HC52" s="364"/>
      <c r="HD52" s="364"/>
      <c r="HE52" s="364"/>
      <c r="HF52" s="364"/>
      <c r="HG52" s="364"/>
      <c r="HH52" s="364"/>
      <c r="HI52" s="364"/>
      <c r="HJ52" s="364"/>
      <c r="HK52" s="364"/>
      <c r="HL52" s="364"/>
      <c r="HM52" s="364"/>
      <c r="HN52" s="364"/>
      <c r="HO52" s="364"/>
      <c r="HP52" s="364"/>
    </row>
    <row r="53" spans="1:224" s="341" customFormat="1" ht="10.5">
      <c r="A53" s="361" t="s">
        <v>333</v>
      </c>
      <c r="B53" s="362"/>
      <c r="C53" s="362"/>
      <c r="D53" s="362"/>
      <c r="E53" s="362"/>
      <c r="F53" s="362"/>
      <c r="G53" s="362"/>
      <c r="H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6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  <c r="CN53" s="365"/>
      <c r="CO53" s="365"/>
      <c r="CP53" s="365"/>
      <c r="CQ53" s="365"/>
      <c r="CR53" s="365"/>
      <c r="CS53" s="365"/>
      <c r="CT53" s="365"/>
      <c r="CU53" s="365"/>
      <c r="CV53" s="365"/>
      <c r="CW53" s="365"/>
      <c r="CX53" s="365"/>
      <c r="CY53" s="365"/>
      <c r="CZ53" s="365"/>
      <c r="DA53" s="365"/>
      <c r="DB53" s="365"/>
      <c r="DC53" s="365"/>
      <c r="DD53" s="365"/>
      <c r="DE53" s="365"/>
      <c r="DF53" s="365"/>
      <c r="DG53" s="365"/>
      <c r="DH53" s="365"/>
      <c r="DI53" s="365"/>
      <c r="DJ53" s="365"/>
      <c r="DK53" s="365"/>
      <c r="DL53" s="365"/>
      <c r="DM53" s="365"/>
      <c r="DN53" s="365"/>
      <c r="DO53" s="365"/>
      <c r="DP53" s="365"/>
      <c r="DQ53" s="365"/>
      <c r="DR53" s="365"/>
      <c r="DS53" s="365"/>
      <c r="DT53" s="365"/>
      <c r="DU53" s="365"/>
      <c r="DV53" s="365"/>
      <c r="DW53" s="365"/>
      <c r="DX53" s="365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5"/>
      <c r="ER53" s="365"/>
      <c r="ES53" s="365"/>
      <c r="ET53" s="365"/>
      <c r="EU53" s="365"/>
      <c r="EV53" s="365"/>
      <c r="EW53" s="365"/>
      <c r="EX53" s="365"/>
      <c r="EY53" s="365"/>
      <c r="EZ53" s="365"/>
      <c r="FA53" s="365"/>
      <c r="FB53" s="365"/>
      <c r="FC53" s="365"/>
      <c r="FD53" s="365"/>
      <c r="FE53" s="365"/>
      <c r="FF53" s="365"/>
      <c r="FG53" s="365"/>
      <c r="FH53" s="365"/>
      <c r="FI53" s="365"/>
      <c r="FJ53" s="365"/>
      <c r="FK53" s="365"/>
      <c r="FL53" s="365"/>
      <c r="FM53" s="365"/>
      <c r="FN53" s="365"/>
      <c r="FO53" s="365"/>
      <c r="FP53" s="365"/>
      <c r="FQ53" s="365"/>
      <c r="FR53" s="365"/>
      <c r="FS53" s="365"/>
      <c r="FT53" s="365"/>
      <c r="FU53" s="365"/>
      <c r="FV53" s="365"/>
      <c r="FW53" s="365"/>
      <c r="FX53" s="365"/>
      <c r="FY53" s="365"/>
      <c r="FZ53" s="365"/>
      <c r="GA53" s="365"/>
      <c r="GB53" s="365"/>
      <c r="GC53" s="365"/>
      <c r="GD53" s="365"/>
      <c r="GE53" s="365"/>
      <c r="GF53" s="365"/>
      <c r="GG53" s="365"/>
      <c r="GH53" s="365"/>
      <c r="GI53" s="365"/>
      <c r="GJ53" s="365"/>
      <c r="GK53" s="365"/>
      <c r="GL53" s="365"/>
      <c r="GM53" s="365"/>
      <c r="GN53" s="365"/>
      <c r="GO53" s="365"/>
      <c r="GP53" s="365"/>
      <c r="GQ53" s="365"/>
      <c r="GR53" s="365"/>
      <c r="GS53" s="365"/>
      <c r="GT53" s="365"/>
      <c r="GU53" s="365"/>
      <c r="GV53" s="365"/>
      <c r="GW53" s="365"/>
      <c r="GX53" s="365"/>
      <c r="GY53" s="365"/>
      <c r="GZ53" s="365"/>
      <c r="HA53" s="365"/>
      <c r="HB53" s="365"/>
      <c r="HC53" s="365"/>
      <c r="HD53" s="365"/>
      <c r="HE53" s="365"/>
      <c r="HF53" s="365"/>
      <c r="HG53" s="365"/>
      <c r="HH53" s="365"/>
      <c r="HI53" s="365"/>
      <c r="HJ53" s="365"/>
      <c r="HK53" s="365"/>
      <c r="HL53" s="365"/>
      <c r="HM53" s="365"/>
      <c r="HN53" s="365"/>
      <c r="HO53" s="365"/>
      <c r="HP53" s="365"/>
    </row>
    <row r="54" s="360" customFormat="1" ht="9.75" customHeight="1"/>
    <row r="55" spans="1:224" ht="12.75">
      <c r="A55" s="163" t="s">
        <v>268</v>
      </c>
      <c r="FD55" s="367"/>
      <c r="FE55" s="367"/>
      <c r="FF55" s="367"/>
      <c r="FG55" s="367"/>
      <c r="FH55" s="367"/>
      <c r="FI55" s="367"/>
      <c r="FJ55" s="367"/>
      <c r="FK55" s="367"/>
      <c r="FL55" s="367"/>
      <c r="FM55" s="367"/>
      <c r="FN55" s="367"/>
      <c r="FO55" s="367"/>
      <c r="FP55" s="367"/>
      <c r="FQ55" s="367"/>
      <c r="FR55" s="367"/>
      <c r="FS55" s="367"/>
      <c r="FT55" s="367"/>
      <c r="FU55" s="367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K55" s="367"/>
      <c r="GL55" s="367"/>
      <c r="GM55" s="367"/>
      <c r="GN55" s="367"/>
      <c r="GO55" s="367"/>
      <c r="GP55" s="367"/>
      <c r="GQ55" s="367"/>
      <c r="GR55" s="367"/>
      <c r="GS55" s="367"/>
      <c r="GT55" s="367"/>
      <c r="GU55" s="367"/>
      <c r="GV55" s="367"/>
      <c r="GW55" s="367"/>
      <c r="GX55" s="367"/>
      <c r="GY55" s="367"/>
      <c r="GZ55" s="367"/>
      <c r="HA55" s="367"/>
      <c r="HB55" s="367"/>
      <c r="HC55" s="367"/>
      <c r="HD55" s="367"/>
      <c r="HE55" s="367"/>
      <c r="HF55" s="367"/>
      <c r="HG55" s="367"/>
      <c r="HH55" s="367"/>
      <c r="HI55" s="367"/>
      <c r="HJ55" s="367"/>
      <c r="HK55" s="367"/>
      <c r="HL55" s="367"/>
      <c r="HM55" s="367"/>
      <c r="HN55" s="367"/>
      <c r="HO55" s="367"/>
      <c r="HP55" s="367"/>
    </row>
    <row r="56" spans="160:224" s="360" customFormat="1" ht="11.25">
      <c r="FD56" s="368" t="s">
        <v>269</v>
      </c>
      <c r="FE56" s="368"/>
      <c r="FF56" s="368"/>
      <c r="FG56" s="368"/>
      <c r="FH56" s="368"/>
      <c r="FI56" s="368"/>
      <c r="FJ56" s="368"/>
      <c r="FK56" s="368"/>
      <c r="FL56" s="368"/>
      <c r="FM56" s="368"/>
      <c r="FN56" s="368"/>
      <c r="FO56" s="368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8"/>
      <c r="GC56" s="368"/>
      <c r="GD56" s="368"/>
      <c r="GE56" s="368"/>
      <c r="GF56" s="368"/>
      <c r="GG56" s="368"/>
      <c r="GH56" s="368"/>
      <c r="GI56" s="368"/>
      <c r="GK56" s="369" t="s">
        <v>270</v>
      </c>
      <c r="GL56" s="369"/>
      <c r="GM56" s="369"/>
      <c r="GN56" s="369"/>
      <c r="GO56" s="369"/>
      <c r="GP56" s="369"/>
      <c r="GQ56" s="369"/>
      <c r="GR56" s="369"/>
      <c r="GS56" s="369"/>
      <c r="GT56" s="369"/>
      <c r="GU56" s="369"/>
      <c r="GV56" s="369"/>
      <c r="GW56" s="369"/>
      <c r="GX56" s="369"/>
      <c r="GY56" s="369"/>
      <c r="GZ56" s="369"/>
      <c r="HA56" s="369"/>
      <c r="HB56" s="369"/>
      <c r="HC56" s="369"/>
      <c r="HD56" s="369"/>
      <c r="HE56" s="369"/>
      <c r="HF56" s="369"/>
      <c r="HG56" s="369"/>
      <c r="HH56" s="369"/>
      <c r="HI56" s="369"/>
      <c r="HJ56" s="369"/>
      <c r="HK56" s="369"/>
      <c r="HL56" s="369"/>
      <c r="HM56" s="369"/>
      <c r="HN56" s="369"/>
      <c r="HO56" s="369"/>
      <c r="HP56" s="369"/>
    </row>
    <row r="57" spans="1:224" ht="12.75">
      <c r="A57" s="163" t="s">
        <v>271</v>
      </c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</row>
    <row r="58" spans="160:224" s="360" customFormat="1" ht="11.25">
      <c r="FD58" s="368" t="s">
        <v>269</v>
      </c>
      <c r="FE58" s="368"/>
      <c r="FF58" s="368"/>
      <c r="FG58" s="368"/>
      <c r="FH58" s="368"/>
      <c r="FI58" s="368"/>
      <c r="FJ58" s="368"/>
      <c r="FK58" s="368"/>
      <c r="FL58" s="368"/>
      <c r="FM58" s="368"/>
      <c r="FN58" s="368"/>
      <c r="FO58" s="368"/>
      <c r="FP58" s="368"/>
      <c r="FQ58" s="368"/>
      <c r="FR58" s="368"/>
      <c r="FS58" s="368"/>
      <c r="FT58" s="368"/>
      <c r="FU58" s="368"/>
      <c r="FV58" s="368"/>
      <c r="FW58" s="368"/>
      <c r="FX58" s="368"/>
      <c r="FY58" s="368"/>
      <c r="FZ58" s="368"/>
      <c r="GA58" s="368"/>
      <c r="GB58" s="368"/>
      <c r="GC58" s="368"/>
      <c r="GD58" s="368"/>
      <c r="GE58" s="368"/>
      <c r="GF58" s="368"/>
      <c r="GG58" s="368"/>
      <c r="GH58" s="368"/>
      <c r="GI58" s="368"/>
      <c r="GK58" s="369" t="s">
        <v>270</v>
      </c>
      <c r="GL58" s="369"/>
      <c r="GM58" s="369"/>
      <c r="GN58" s="369"/>
      <c r="GO58" s="369"/>
      <c r="GP58" s="369"/>
      <c r="GQ58" s="369"/>
      <c r="GR58" s="369"/>
      <c r="GS58" s="369"/>
      <c r="GT58" s="369"/>
      <c r="GU58" s="369"/>
      <c r="GV58" s="369"/>
      <c r="GW58" s="369"/>
      <c r="GX58" s="369"/>
      <c r="GY58" s="369"/>
      <c r="GZ58" s="369"/>
      <c r="HA58" s="369"/>
      <c r="HB58" s="369"/>
      <c r="HC58" s="369"/>
      <c r="HD58" s="369"/>
      <c r="HE58" s="369"/>
      <c r="HF58" s="369"/>
      <c r="HG58" s="369"/>
      <c r="HH58" s="369"/>
      <c r="HI58" s="369"/>
      <c r="HJ58" s="369"/>
      <c r="HK58" s="369"/>
      <c r="HL58" s="369"/>
      <c r="HM58" s="369"/>
      <c r="HN58" s="369"/>
      <c r="HO58" s="369"/>
      <c r="HP58" s="369"/>
    </row>
    <row r="59" ht="3" customHeight="1"/>
  </sheetData>
  <sheetProtection/>
  <mergeCells count="319">
    <mergeCell ref="FD58:GI58"/>
    <mergeCell ref="GK58:HP58"/>
    <mergeCell ref="FD55:GI55"/>
    <mergeCell ref="GK55:HP55"/>
    <mergeCell ref="FD56:GI56"/>
    <mergeCell ref="GK56:HP56"/>
    <mergeCell ref="FD57:GI57"/>
    <mergeCell ref="GK57:HP57"/>
    <mergeCell ref="FD46:FS47"/>
    <mergeCell ref="FT46:GI47"/>
    <mergeCell ref="GJ46:GY47"/>
    <mergeCell ref="GZ46:HP47"/>
    <mergeCell ref="B47:AK47"/>
    <mergeCell ref="A52:HP52"/>
    <mergeCell ref="BR46:CE47"/>
    <mergeCell ref="CF46:CU47"/>
    <mergeCell ref="CV46:DK47"/>
    <mergeCell ref="DL46:EA47"/>
    <mergeCell ref="EB46:EO47"/>
    <mergeCell ref="EP46:FC47"/>
    <mergeCell ref="B44:AK44"/>
    <mergeCell ref="B45:AK45"/>
    <mergeCell ref="B46:AK46"/>
    <mergeCell ref="AL46:AU47"/>
    <mergeCell ref="AV46:BC47"/>
    <mergeCell ref="BD46:BQ47"/>
    <mergeCell ref="EB43:EO45"/>
    <mergeCell ref="EP43:FC45"/>
    <mergeCell ref="FD43:FS45"/>
    <mergeCell ref="FT43:GI45"/>
    <mergeCell ref="GJ43:GY45"/>
    <mergeCell ref="GZ43:HP45"/>
    <mergeCell ref="GJ42:GY42"/>
    <mergeCell ref="GZ42:HP42"/>
    <mergeCell ref="B43:AK43"/>
    <mergeCell ref="AL43:AU45"/>
    <mergeCell ref="AV43:BC45"/>
    <mergeCell ref="BD43:BQ45"/>
    <mergeCell ref="BR43:CE45"/>
    <mergeCell ref="CF43:CU45"/>
    <mergeCell ref="CV43:DK45"/>
    <mergeCell ref="DL43:EA45"/>
    <mergeCell ref="CV42:DK42"/>
    <mergeCell ref="DL42:EA42"/>
    <mergeCell ref="EB42:EO42"/>
    <mergeCell ref="EP42:FC42"/>
    <mergeCell ref="FD42:FS42"/>
    <mergeCell ref="FT42:GI42"/>
    <mergeCell ref="B42:AK42"/>
    <mergeCell ref="AL42:AU42"/>
    <mergeCell ref="AV42:BC42"/>
    <mergeCell ref="BD42:BQ42"/>
    <mergeCell ref="BR42:CE42"/>
    <mergeCell ref="CF42:CU42"/>
    <mergeCell ref="EB41:EO41"/>
    <mergeCell ref="EP41:FC41"/>
    <mergeCell ref="FD41:FS41"/>
    <mergeCell ref="FT41:GI41"/>
    <mergeCell ref="GJ41:GY41"/>
    <mergeCell ref="GZ41:HP41"/>
    <mergeCell ref="GJ40:GY40"/>
    <mergeCell ref="GZ40:HP40"/>
    <mergeCell ref="B41:AK41"/>
    <mergeCell ref="AL41:AU41"/>
    <mergeCell ref="AV41:BC41"/>
    <mergeCell ref="BD41:BQ41"/>
    <mergeCell ref="BR41:CE41"/>
    <mergeCell ref="CF41:CU41"/>
    <mergeCell ref="CV41:DK41"/>
    <mergeCell ref="DL41:EA41"/>
    <mergeCell ref="CV40:DK40"/>
    <mergeCell ref="DL40:EA40"/>
    <mergeCell ref="EB40:EO40"/>
    <mergeCell ref="EP40:FC40"/>
    <mergeCell ref="FD40:FS40"/>
    <mergeCell ref="FT40:GI40"/>
    <mergeCell ref="B40:AK40"/>
    <mergeCell ref="AL40:AU40"/>
    <mergeCell ref="AV40:BC40"/>
    <mergeCell ref="BD40:BQ40"/>
    <mergeCell ref="BR40:CE40"/>
    <mergeCell ref="CF40:CU40"/>
    <mergeCell ref="EB39:EO39"/>
    <mergeCell ref="EP39:FC39"/>
    <mergeCell ref="FD39:FS39"/>
    <mergeCell ref="FT39:GI39"/>
    <mergeCell ref="GJ39:GY39"/>
    <mergeCell ref="GZ39:HP39"/>
    <mergeCell ref="GJ38:GY38"/>
    <mergeCell ref="GZ38:HP38"/>
    <mergeCell ref="B39:AK39"/>
    <mergeCell ref="AL39:AU39"/>
    <mergeCell ref="AV39:BC39"/>
    <mergeCell ref="BD39:BQ39"/>
    <mergeCell ref="BR39:CE39"/>
    <mergeCell ref="CF39:CU39"/>
    <mergeCell ref="CV39:DK39"/>
    <mergeCell ref="DL39:EA39"/>
    <mergeCell ref="CV38:DK38"/>
    <mergeCell ref="DL38:EA38"/>
    <mergeCell ref="EB38:EO38"/>
    <mergeCell ref="EP38:FC38"/>
    <mergeCell ref="FD38:FS38"/>
    <mergeCell ref="FT38:GI38"/>
    <mergeCell ref="B38:AK38"/>
    <mergeCell ref="AL38:AU38"/>
    <mergeCell ref="AV38:BC38"/>
    <mergeCell ref="BD38:BQ38"/>
    <mergeCell ref="BR38:CE38"/>
    <mergeCell ref="CF38:CU38"/>
    <mergeCell ref="EB37:EO37"/>
    <mergeCell ref="EP37:FC37"/>
    <mergeCell ref="FD37:FS37"/>
    <mergeCell ref="FT37:GI37"/>
    <mergeCell ref="GJ37:GY37"/>
    <mergeCell ref="GZ37:HP37"/>
    <mergeCell ref="GJ36:GY36"/>
    <mergeCell ref="GZ36:HP36"/>
    <mergeCell ref="B37:AK37"/>
    <mergeCell ref="AL37:AU37"/>
    <mergeCell ref="AV37:BC37"/>
    <mergeCell ref="BD37:BQ37"/>
    <mergeCell ref="BR37:CE37"/>
    <mergeCell ref="CF37:CU37"/>
    <mergeCell ref="CV37:DK37"/>
    <mergeCell ref="DL37:EA37"/>
    <mergeCell ref="CV36:DK36"/>
    <mergeCell ref="DL36:EA36"/>
    <mergeCell ref="EB36:EO36"/>
    <mergeCell ref="EP36:FC36"/>
    <mergeCell ref="FD36:FS36"/>
    <mergeCell ref="FT36:GI36"/>
    <mergeCell ref="B36:AK36"/>
    <mergeCell ref="AL36:AU36"/>
    <mergeCell ref="AV36:BC36"/>
    <mergeCell ref="BD36:BQ36"/>
    <mergeCell ref="BR36:CE36"/>
    <mergeCell ref="CF36:CU36"/>
    <mergeCell ref="EB35:EO35"/>
    <mergeCell ref="EP35:FC35"/>
    <mergeCell ref="FD35:FS35"/>
    <mergeCell ref="FT35:GI35"/>
    <mergeCell ref="GJ35:GY35"/>
    <mergeCell ref="GZ35:HP35"/>
    <mergeCell ref="GJ34:GY34"/>
    <mergeCell ref="GZ34:HP34"/>
    <mergeCell ref="B35:AK35"/>
    <mergeCell ref="AL35:AU35"/>
    <mergeCell ref="AV35:BC35"/>
    <mergeCell ref="BD35:BQ35"/>
    <mergeCell ref="BR35:CE35"/>
    <mergeCell ref="CF35:CU35"/>
    <mergeCell ref="CV35:DK35"/>
    <mergeCell ref="DL35:EA35"/>
    <mergeCell ref="CV34:DK34"/>
    <mergeCell ref="DL34:EA34"/>
    <mergeCell ref="EB34:EO34"/>
    <mergeCell ref="EP34:FC34"/>
    <mergeCell ref="FD34:FS34"/>
    <mergeCell ref="FT34:GI34"/>
    <mergeCell ref="B34:AK34"/>
    <mergeCell ref="AL34:AU34"/>
    <mergeCell ref="AV34:BC34"/>
    <mergeCell ref="BD34:BQ34"/>
    <mergeCell ref="BR34:CE34"/>
    <mergeCell ref="CF34:CU34"/>
    <mergeCell ref="EB33:EO33"/>
    <mergeCell ref="EP33:FC33"/>
    <mergeCell ref="FD33:FS33"/>
    <mergeCell ref="FT33:GI33"/>
    <mergeCell ref="GJ33:GY33"/>
    <mergeCell ref="GZ33:HP33"/>
    <mergeCell ref="GJ32:GY32"/>
    <mergeCell ref="GZ32:HP32"/>
    <mergeCell ref="B33:AK33"/>
    <mergeCell ref="AL33:AU33"/>
    <mergeCell ref="AV33:BC33"/>
    <mergeCell ref="BD33:BQ33"/>
    <mergeCell ref="BR33:CE33"/>
    <mergeCell ref="CF33:CU33"/>
    <mergeCell ref="CV33:DK33"/>
    <mergeCell ref="DL33:EA33"/>
    <mergeCell ref="CV32:DK32"/>
    <mergeCell ref="DL32:EA32"/>
    <mergeCell ref="EB32:EO32"/>
    <mergeCell ref="EP32:FC32"/>
    <mergeCell ref="FD32:FS32"/>
    <mergeCell ref="FT32:GI32"/>
    <mergeCell ref="B32:AK32"/>
    <mergeCell ref="AL32:AU32"/>
    <mergeCell ref="AV32:BC32"/>
    <mergeCell ref="BD32:BQ32"/>
    <mergeCell ref="BR32:CE32"/>
    <mergeCell ref="CF32:CU32"/>
    <mergeCell ref="EB31:EO31"/>
    <mergeCell ref="EP31:FC31"/>
    <mergeCell ref="FD31:FS31"/>
    <mergeCell ref="FT31:GI31"/>
    <mergeCell ref="GJ31:GY31"/>
    <mergeCell ref="GZ31:HP31"/>
    <mergeCell ref="GJ30:GY30"/>
    <mergeCell ref="GZ30:HP30"/>
    <mergeCell ref="B31:AK31"/>
    <mergeCell ref="AL31:AU31"/>
    <mergeCell ref="AV31:BC31"/>
    <mergeCell ref="BD31:BQ31"/>
    <mergeCell ref="BR31:CE31"/>
    <mergeCell ref="CF31:CU31"/>
    <mergeCell ref="CV31:DK31"/>
    <mergeCell ref="DL31:EA31"/>
    <mergeCell ref="CV30:DK30"/>
    <mergeCell ref="DL30:EA30"/>
    <mergeCell ref="EB30:EO30"/>
    <mergeCell ref="EP30:FC30"/>
    <mergeCell ref="FD30:FS30"/>
    <mergeCell ref="FT30:GI30"/>
    <mergeCell ref="B30:AK30"/>
    <mergeCell ref="AL30:AU30"/>
    <mergeCell ref="AV30:BC30"/>
    <mergeCell ref="BD30:BQ30"/>
    <mergeCell ref="BR30:CE30"/>
    <mergeCell ref="CF30:CU30"/>
    <mergeCell ref="EB29:EO29"/>
    <mergeCell ref="EP29:FC29"/>
    <mergeCell ref="FD29:FS29"/>
    <mergeCell ref="FT29:GI29"/>
    <mergeCell ref="GJ29:GY29"/>
    <mergeCell ref="GZ29:HP29"/>
    <mergeCell ref="GJ28:GY28"/>
    <mergeCell ref="GZ28:HP28"/>
    <mergeCell ref="B29:AK29"/>
    <mergeCell ref="AL29:AU29"/>
    <mergeCell ref="AV29:BC29"/>
    <mergeCell ref="BD29:BQ29"/>
    <mergeCell ref="BR29:CE29"/>
    <mergeCell ref="CF29:CU29"/>
    <mergeCell ref="CV29:DK29"/>
    <mergeCell ref="DL29:EA29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P26:FC27"/>
    <mergeCell ref="FD26:FS27"/>
    <mergeCell ref="FT26:GI27"/>
    <mergeCell ref="GJ26:GY27"/>
    <mergeCell ref="GZ26:HP27"/>
    <mergeCell ref="B27:AK27"/>
    <mergeCell ref="BD26:BQ27"/>
    <mergeCell ref="BR26:CE27"/>
    <mergeCell ref="CF26:CU27"/>
    <mergeCell ref="CV26:DK27"/>
    <mergeCell ref="DL26:EA27"/>
    <mergeCell ref="EB26:EO27"/>
    <mergeCell ref="B23:AK23"/>
    <mergeCell ref="B24:AK24"/>
    <mergeCell ref="B25:AK25"/>
    <mergeCell ref="B26:AK26"/>
    <mergeCell ref="AL26:AU27"/>
    <mergeCell ref="AV26:BC27"/>
    <mergeCell ref="EB22:EO25"/>
    <mergeCell ref="EP22:FC25"/>
    <mergeCell ref="FD22:FS25"/>
    <mergeCell ref="FT22:GI25"/>
    <mergeCell ref="GJ22:GY25"/>
    <mergeCell ref="GZ22:HP25"/>
    <mergeCell ref="GJ21:GY21"/>
    <mergeCell ref="GZ21:HP21"/>
    <mergeCell ref="B22:AK22"/>
    <mergeCell ref="AL22:AU25"/>
    <mergeCell ref="AV22:BC25"/>
    <mergeCell ref="BD22:BQ25"/>
    <mergeCell ref="BR22:CE25"/>
    <mergeCell ref="CF22:CU25"/>
    <mergeCell ref="CV22:DK25"/>
    <mergeCell ref="DL22:EA25"/>
    <mergeCell ref="CV21:DK21"/>
    <mergeCell ref="DL21:EA21"/>
    <mergeCell ref="EB21:EO21"/>
    <mergeCell ref="EP21:FC21"/>
    <mergeCell ref="FD21:FS21"/>
    <mergeCell ref="FT21:GI21"/>
    <mergeCell ref="A21:AK21"/>
    <mergeCell ref="AL21:AU21"/>
    <mergeCell ref="AV21:BC21"/>
    <mergeCell ref="BD21:BQ21"/>
    <mergeCell ref="BR21:CE21"/>
    <mergeCell ref="CF21:CU21"/>
    <mergeCell ref="GZ19:HP20"/>
    <mergeCell ref="CF20:CU20"/>
    <mergeCell ref="CV20:DK20"/>
    <mergeCell ref="DL20:EA20"/>
    <mergeCell ref="FD20:FS20"/>
    <mergeCell ref="FT20:GI20"/>
    <mergeCell ref="GJ20:GY20"/>
    <mergeCell ref="FT17:HP17"/>
    <mergeCell ref="A19:AK20"/>
    <mergeCell ref="AL19:AU20"/>
    <mergeCell ref="AV19:BC20"/>
    <mergeCell ref="BD19:BQ20"/>
    <mergeCell ref="BR19:CE20"/>
    <mergeCell ref="CF19:EA19"/>
    <mergeCell ref="EB19:EO20"/>
    <mergeCell ref="EP19:FC20"/>
    <mergeCell ref="FD19:GY19"/>
    <mergeCell ref="A5:HP5"/>
    <mergeCell ref="A6:HP6"/>
    <mergeCell ref="FT13:HP13"/>
    <mergeCell ref="FT14:HP14"/>
    <mergeCell ref="FT15:HP15"/>
    <mergeCell ref="FT16:HP16"/>
  </mergeCells>
  <printOptions/>
  <pageMargins left="0.5905511811023623" right="0.5118110236220472" top="0.5905511811023623" bottom="0.31496062992125984" header="0.1968503937007874" footer="0.1968503937007874"/>
  <pageSetup fitToHeight="0" fitToWidth="1" horizontalDpi="600" verticalDpi="600" orientation="landscape" paperSize="8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94"/>
  <sheetViews>
    <sheetView view="pageBreakPreview" zoomScale="145" zoomScaleSheetLayoutView="145" zoomScalePageLayoutView="0" workbookViewId="0" topLeftCell="A1">
      <pane ySplit="20" topLeftCell="A48" activePane="bottomLeft" state="frozen"/>
      <selection pane="topLeft" activeCell="A18" sqref="A18"/>
      <selection pane="bottomLeft" activeCell="AN52" sqref="AN52:AU52"/>
    </sheetView>
  </sheetViews>
  <sheetFormatPr defaultColWidth="0.875" defaultRowHeight="12.75"/>
  <cols>
    <col min="1" max="19" width="0.875" style="163" customWidth="1"/>
    <col min="20" max="20" width="0.2421875" style="163" customWidth="1"/>
    <col min="21" max="21" width="0.875" style="163" customWidth="1"/>
    <col min="22" max="22" width="2.25390625" style="163" customWidth="1"/>
    <col min="23" max="23" width="0.875" style="163" customWidth="1"/>
    <col min="24" max="24" width="0.12890625" style="163" customWidth="1"/>
    <col min="25" max="25" width="0.875" style="163" customWidth="1"/>
    <col min="26" max="26" width="0.6171875" style="163" customWidth="1"/>
    <col min="27" max="28" width="0.875" style="163" customWidth="1"/>
    <col min="29" max="29" width="0.37109375" style="163" customWidth="1"/>
    <col min="30" max="36" width="0.875" style="163" customWidth="1"/>
    <col min="37" max="37" width="0.37109375" style="163" customWidth="1"/>
    <col min="38" max="38" width="0.875" style="163" customWidth="1"/>
    <col min="39" max="39" width="2.25390625" style="163" customWidth="1"/>
    <col min="40" max="69" width="0.875" style="163" customWidth="1"/>
    <col min="70" max="70" width="0.2421875" style="163" customWidth="1"/>
    <col min="71" max="71" width="2.375" style="163" customWidth="1"/>
    <col min="72" max="117" width="0.875" style="163" customWidth="1"/>
    <col min="118" max="16384" width="0.875" style="163" customWidth="1"/>
  </cols>
  <sheetData>
    <row r="1" s="65" customFormat="1" ht="9.75">
      <c r="EY1" s="66" t="s">
        <v>143</v>
      </c>
    </row>
    <row r="2" s="67" customFormat="1" ht="3.75" customHeight="1"/>
    <row r="3" spans="1:155" s="69" customFormat="1" ht="10.5">
      <c r="A3" s="68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</row>
    <row r="4" spans="1:155" s="69" customFormat="1" ht="10.5">
      <c r="A4" s="68" t="s">
        <v>145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</row>
    <row r="5" s="67" customFormat="1" ht="6" customHeight="1"/>
    <row r="6" spans="1:40" s="70" customFormat="1" ht="8.25">
      <c r="A6" s="70" t="s">
        <v>146</v>
      </c>
      <c r="AN6" s="70" t="s">
        <v>147</v>
      </c>
    </row>
    <row r="7" s="70" customFormat="1" ht="8.25">
      <c r="AN7" s="70" t="s">
        <v>145</v>
      </c>
    </row>
    <row r="8" spans="1:40" s="70" customFormat="1" ht="8.25">
      <c r="A8" s="70" t="s">
        <v>148</v>
      </c>
      <c r="AN8" s="70" t="s">
        <v>149</v>
      </c>
    </row>
    <row r="9" spans="1:155" s="70" customFormat="1" ht="8.25">
      <c r="A9" s="70" t="s">
        <v>150</v>
      </c>
      <c r="AN9" s="70" t="s">
        <v>151</v>
      </c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39:155" s="69" customFormat="1" ht="4.5" customHeight="1"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s="70" customFormat="1" ht="8.25">
      <c r="A11" s="70" t="s">
        <v>152</v>
      </c>
      <c r="DN11" s="73" t="s">
        <v>128</v>
      </c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s="70" customFormat="1" ht="8.25">
      <c r="A12" s="70" t="s">
        <v>153</v>
      </c>
      <c r="DN12" s="74" t="s">
        <v>129</v>
      </c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</row>
    <row r="13" spans="1:155" s="70" customFormat="1" ht="8.25">
      <c r="A13" s="70" t="s">
        <v>154</v>
      </c>
      <c r="DN13" s="74" t="s">
        <v>272</v>
      </c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</row>
    <row r="14" spans="1:155" s="70" customFormat="1" ht="8.25">
      <c r="A14" s="70" t="s">
        <v>155</v>
      </c>
      <c r="DN14" s="74" t="s">
        <v>273</v>
      </c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</row>
    <row r="15" spans="1:155" s="70" customFormat="1" ht="8.25">
      <c r="A15" s="70" t="s">
        <v>156</v>
      </c>
      <c r="DN15" s="74" t="s">
        <v>334</v>
      </c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</row>
    <row r="16" spans="118:155" s="70" customFormat="1" ht="8.25"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</row>
    <row r="17" s="70" customFormat="1" ht="7.5" customHeight="1"/>
    <row r="18" s="70" customFormat="1" ht="7.5" customHeight="1">
      <c r="BK18" s="75">
        <f>BK22-BK56</f>
        <v>833143.4700000002</v>
      </c>
    </row>
    <row r="19" spans="1:155" s="80" customFormat="1" ht="9" customHeight="1">
      <c r="A19" s="76" t="s">
        <v>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8"/>
      <c r="AN19" s="76" t="s">
        <v>157</v>
      </c>
      <c r="AO19" s="77"/>
      <c r="AP19" s="77"/>
      <c r="AQ19" s="77"/>
      <c r="AR19" s="77"/>
      <c r="AS19" s="77"/>
      <c r="AT19" s="77"/>
      <c r="AU19" s="78"/>
      <c r="AV19" s="76" t="s">
        <v>158</v>
      </c>
      <c r="AW19" s="77"/>
      <c r="AX19" s="77"/>
      <c r="AY19" s="77"/>
      <c r="AZ19" s="77"/>
      <c r="BA19" s="78"/>
      <c r="BB19" s="76" t="s">
        <v>159</v>
      </c>
      <c r="BC19" s="77"/>
      <c r="BD19" s="77"/>
      <c r="BE19" s="77"/>
      <c r="BF19" s="77"/>
      <c r="BG19" s="77"/>
      <c r="BH19" s="77"/>
      <c r="BI19" s="77"/>
      <c r="BJ19" s="78"/>
      <c r="BK19" s="79" t="s">
        <v>160</v>
      </c>
      <c r="BL19" s="79"/>
      <c r="BM19" s="79"/>
      <c r="BN19" s="79"/>
      <c r="BO19" s="79"/>
      <c r="BP19" s="79"/>
      <c r="BQ19" s="79"/>
      <c r="BR19" s="79"/>
      <c r="BS19" s="79"/>
      <c r="BT19" s="79" t="s">
        <v>161</v>
      </c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 t="s">
        <v>162</v>
      </c>
      <c r="CW19" s="79"/>
      <c r="CX19" s="79"/>
      <c r="CY19" s="79"/>
      <c r="CZ19" s="79"/>
      <c r="DA19" s="79"/>
      <c r="DB19" s="79"/>
      <c r="DC19" s="79"/>
      <c r="DD19" s="79"/>
      <c r="DE19" s="79" t="s">
        <v>163</v>
      </c>
      <c r="DF19" s="79"/>
      <c r="DG19" s="79"/>
      <c r="DH19" s="79"/>
      <c r="DI19" s="79"/>
      <c r="DJ19" s="79"/>
      <c r="DK19" s="79"/>
      <c r="DL19" s="79"/>
      <c r="DM19" s="79"/>
      <c r="DN19" s="79" t="s">
        <v>164</v>
      </c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6" t="s">
        <v>165</v>
      </c>
      <c r="EQ19" s="77"/>
      <c r="ER19" s="77"/>
      <c r="ES19" s="77"/>
      <c r="ET19" s="77"/>
      <c r="EU19" s="77"/>
      <c r="EV19" s="77"/>
      <c r="EW19" s="77"/>
      <c r="EX19" s="77"/>
      <c r="EY19" s="78"/>
    </row>
    <row r="20" spans="1:155" s="80" customFormat="1" ht="24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3"/>
      <c r="AN20" s="81"/>
      <c r="AO20" s="82"/>
      <c r="AP20" s="82"/>
      <c r="AQ20" s="82"/>
      <c r="AR20" s="82"/>
      <c r="AS20" s="82"/>
      <c r="AT20" s="82"/>
      <c r="AU20" s="83"/>
      <c r="AV20" s="81"/>
      <c r="AW20" s="82"/>
      <c r="AX20" s="82"/>
      <c r="AY20" s="82"/>
      <c r="AZ20" s="82"/>
      <c r="BA20" s="83"/>
      <c r="BB20" s="81"/>
      <c r="BC20" s="82"/>
      <c r="BD20" s="82"/>
      <c r="BE20" s="82"/>
      <c r="BF20" s="82"/>
      <c r="BG20" s="82"/>
      <c r="BH20" s="82"/>
      <c r="BI20" s="82"/>
      <c r="BJ20" s="83"/>
      <c r="BK20" s="79"/>
      <c r="BL20" s="79"/>
      <c r="BM20" s="79"/>
      <c r="BN20" s="79"/>
      <c r="BO20" s="79"/>
      <c r="BP20" s="79"/>
      <c r="BQ20" s="79"/>
      <c r="BR20" s="79"/>
      <c r="BS20" s="79"/>
      <c r="BT20" s="84" t="s">
        <v>166</v>
      </c>
      <c r="BU20" s="84"/>
      <c r="BV20" s="84"/>
      <c r="BW20" s="84"/>
      <c r="BX20" s="84"/>
      <c r="BY20" s="84"/>
      <c r="BZ20" s="84"/>
      <c r="CA20" s="79" t="s">
        <v>167</v>
      </c>
      <c r="CB20" s="79"/>
      <c r="CC20" s="79"/>
      <c r="CD20" s="79"/>
      <c r="CE20" s="79"/>
      <c r="CF20" s="79"/>
      <c r="CG20" s="79"/>
      <c r="CH20" s="79" t="s">
        <v>168</v>
      </c>
      <c r="CI20" s="79"/>
      <c r="CJ20" s="79"/>
      <c r="CK20" s="79"/>
      <c r="CL20" s="79"/>
      <c r="CM20" s="79"/>
      <c r="CN20" s="79"/>
      <c r="CO20" s="79" t="s">
        <v>169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 t="s">
        <v>166</v>
      </c>
      <c r="DO20" s="79"/>
      <c r="DP20" s="79"/>
      <c r="DQ20" s="79"/>
      <c r="DR20" s="79"/>
      <c r="DS20" s="79"/>
      <c r="DT20" s="79"/>
      <c r="DU20" s="79" t="s">
        <v>167</v>
      </c>
      <c r="DV20" s="79"/>
      <c r="DW20" s="79"/>
      <c r="DX20" s="79"/>
      <c r="DY20" s="79"/>
      <c r="DZ20" s="79"/>
      <c r="EA20" s="79"/>
      <c r="EB20" s="79" t="s">
        <v>168</v>
      </c>
      <c r="EC20" s="79"/>
      <c r="ED20" s="79"/>
      <c r="EE20" s="79"/>
      <c r="EF20" s="79"/>
      <c r="EG20" s="79"/>
      <c r="EH20" s="79"/>
      <c r="EI20" s="79" t="s">
        <v>169</v>
      </c>
      <c r="EJ20" s="79"/>
      <c r="EK20" s="79"/>
      <c r="EL20" s="79"/>
      <c r="EM20" s="79"/>
      <c r="EN20" s="79"/>
      <c r="EO20" s="79"/>
      <c r="EP20" s="81"/>
      <c r="EQ20" s="82"/>
      <c r="ER20" s="82"/>
      <c r="ES20" s="82"/>
      <c r="ET20" s="82"/>
      <c r="EU20" s="82"/>
      <c r="EV20" s="82"/>
      <c r="EW20" s="82"/>
      <c r="EX20" s="82"/>
      <c r="EY20" s="83"/>
    </row>
    <row r="21" spans="1:155" s="93" customFormat="1" ht="18.75" customHeight="1">
      <c r="A21" s="85">
        <v>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8">
        <v>2</v>
      </c>
      <c r="AO21" s="88"/>
      <c r="AP21" s="88"/>
      <c r="AQ21" s="88"/>
      <c r="AR21" s="88"/>
      <c r="AS21" s="88"/>
      <c r="AT21" s="88"/>
      <c r="AU21" s="88"/>
      <c r="AV21" s="88">
        <v>3</v>
      </c>
      <c r="AW21" s="88"/>
      <c r="AX21" s="88"/>
      <c r="AY21" s="88"/>
      <c r="AZ21" s="88"/>
      <c r="BA21" s="88"/>
      <c r="BB21" s="88">
        <v>4</v>
      </c>
      <c r="BC21" s="88"/>
      <c r="BD21" s="88"/>
      <c r="BE21" s="88"/>
      <c r="BF21" s="88"/>
      <c r="BG21" s="88"/>
      <c r="BH21" s="88"/>
      <c r="BI21" s="88"/>
      <c r="BJ21" s="88"/>
      <c r="BK21" s="88">
        <v>5</v>
      </c>
      <c r="BL21" s="88"/>
      <c r="BM21" s="88"/>
      <c r="BN21" s="88"/>
      <c r="BO21" s="88"/>
      <c r="BP21" s="88"/>
      <c r="BQ21" s="88"/>
      <c r="BR21" s="88"/>
      <c r="BS21" s="88"/>
      <c r="BT21" s="89">
        <v>6</v>
      </c>
      <c r="BU21" s="89"/>
      <c r="BV21" s="89"/>
      <c r="BW21" s="89"/>
      <c r="BX21" s="89"/>
      <c r="BY21" s="89"/>
      <c r="BZ21" s="89"/>
      <c r="CA21" s="88">
        <v>7</v>
      </c>
      <c r="CB21" s="88"/>
      <c r="CC21" s="88"/>
      <c r="CD21" s="88"/>
      <c r="CE21" s="88"/>
      <c r="CF21" s="88"/>
      <c r="CG21" s="88"/>
      <c r="CH21" s="90" t="s">
        <v>170</v>
      </c>
      <c r="CI21" s="91"/>
      <c r="CJ21" s="91"/>
      <c r="CK21" s="91"/>
      <c r="CL21" s="91"/>
      <c r="CM21" s="91"/>
      <c r="CN21" s="92"/>
      <c r="CO21" s="88">
        <v>9</v>
      </c>
      <c r="CP21" s="88"/>
      <c r="CQ21" s="88"/>
      <c r="CR21" s="88"/>
      <c r="CS21" s="88"/>
      <c r="CT21" s="88"/>
      <c r="CU21" s="88"/>
      <c r="CV21" s="88">
        <v>10</v>
      </c>
      <c r="CW21" s="88"/>
      <c r="CX21" s="88"/>
      <c r="CY21" s="88"/>
      <c r="CZ21" s="88"/>
      <c r="DA21" s="88"/>
      <c r="DB21" s="88"/>
      <c r="DC21" s="88"/>
      <c r="DD21" s="88"/>
      <c r="DE21" s="88">
        <v>11</v>
      </c>
      <c r="DF21" s="88"/>
      <c r="DG21" s="88"/>
      <c r="DH21" s="88"/>
      <c r="DI21" s="88"/>
      <c r="DJ21" s="88"/>
      <c r="DK21" s="88"/>
      <c r="DL21" s="88"/>
      <c r="DM21" s="88"/>
      <c r="DN21" s="88">
        <v>12</v>
      </c>
      <c r="DO21" s="88"/>
      <c r="DP21" s="88"/>
      <c r="DQ21" s="88"/>
      <c r="DR21" s="88"/>
      <c r="DS21" s="88"/>
      <c r="DT21" s="88"/>
      <c r="DU21" s="88">
        <v>13</v>
      </c>
      <c r="DV21" s="88"/>
      <c r="DW21" s="88"/>
      <c r="DX21" s="88"/>
      <c r="DY21" s="88"/>
      <c r="DZ21" s="88"/>
      <c r="EA21" s="88"/>
      <c r="EB21" s="90" t="s">
        <v>171</v>
      </c>
      <c r="EC21" s="91"/>
      <c r="ED21" s="91"/>
      <c r="EE21" s="91"/>
      <c r="EF21" s="91"/>
      <c r="EG21" s="91"/>
      <c r="EH21" s="92"/>
      <c r="EI21" s="85">
        <v>15</v>
      </c>
      <c r="EJ21" s="86"/>
      <c r="EK21" s="86"/>
      <c r="EL21" s="86"/>
      <c r="EM21" s="86"/>
      <c r="EN21" s="86"/>
      <c r="EO21" s="87"/>
      <c r="EP21" s="88">
        <v>16</v>
      </c>
      <c r="EQ21" s="88"/>
      <c r="ER21" s="88"/>
      <c r="ES21" s="88"/>
      <c r="ET21" s="88"/>
      <c r="EU21" s="88"/>
      <c r="EV21" s="88"/>
      <c r="EW21" s="88"/>
      <c r="EX21" s="88"/>
      <c r="EY21" s="88"/>
    </row>
    <row r="22" spans="1:155" s="112" customFormat="1" ht="16.5" customHeight="1">
      <c r="A22" s="94" t="s">
        <v>172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97" t="s">
        <v>5</v>
      </c>
      <c r="AO22" s="98"/>
      <c r="AP22" s="98"/>
      <c r="AQ22" s="98"/>
      <c r="AR22" s="98"/>
      <c r="AS22" s="98"/>
      <c r="AT22" s="98"/>
      <c r="AU22" s="99"/>
      <c r="AV22" s="100" t="s">
        <v>173</v>
      </c>
      <c r="AW22" s="101"/>
      <c r="AX22" s="101"/>
      <c r="AY22" s="101"/>
      <c r="AZ22" s="101"/>
      <c r="BA22" s="102"/>
      <c r="BB22" s="103">
        <f>BB23+BB31+BB36+BB44+BB45+BB46+BB49+BB50+BB51</f>
        <v>833381.6900000002</v>
      </c>
      <c r="BC22" s="104"/>
      <c r="BD22" s="104"/>
      <c r="BE22" s="104"/>
      <c r="BF22" s="104"/>
      <c r="BG22" s="104"/>
      <c r="BH22" s="104"/>
      <c r="BI22" s="104"/>
      <c r="BJ22" s="105"/>
      <c r="BK22" s="103">
        <f>BK23+BK31+BK36+BK44+BK45+BK46+BK49+BK50+BK51</f>
        <v>833381.6900000002</v>
      </c>
      <c r="BL22" s="104"/>
      <c r="BM22" s="104"/>
      <c r="BN22" s="104"/>
      <c r="BO22" s="104"/>
      <c r="BP22" s="104"/>
      <c r="BQ22" s="104"/>
      <c r="BR22" s="104"/>
      <c r="BS22" s="105"/>
      <c r="BT22" s="106">
        <f>233461.42+48821+N("48821 прочие расходы по счету 91.02 включая налог на имущество")</f>
        <v>282282.42000000004</v>
      </c>
      <c r="BU22" s="107"/>
      <c r="BV22" s="107"/>
      <c r="BW22" s="107"/>
      <c r="BX22" s="107"/>
      <c r="BY22" s="107"/>
      <c r="BZ22" s="108"/>
      <c r="CA22" s="103">
        <f>5634.71+75+N("75,0 прочие расходы по счету 9.01 включая налог на имущество")</f>
        <v>5709.71</v>
      </c>
      <c r="CB22" s="104"/>
      <c r="CC22" s="104"/>
      <c r="CD22" s="104"/>
      <c r="CE22" s="104"/>
      <c r="CF22" s="104"/>
      <c r="CG22" s="105"/>
      <c r="CH22" s="103">
        <f>CH23+CH31+CH36+CH44+CH45+CH46+CH49+CH50+CH51</f>
        <v>287992.13</v>
      </c>
      <c r="CI22" s="104"/>
      <c r="CJ22" s="104"/>
      <c r="CK22" s="104"/>
      <c r="CL22" s="104"/>
      <c r="CM22" s="104"/>
      <c r="CN22" s="105"/>
      <c r="CO22" s="103">
        <f>131015.56+414374</f>
        <v>545389.56</v>
      </c>
      <c r="CP22" s="104"/>
      <c r="CQ22" s="104"/>
      <c r="CR22" s="104"/>
      <c r="CS22" s="104"/>
      <c r="CT22" s="104"/>
      <c r="CU22" s="105"/>
      <c r="CV22" s="103">
        <f>CV23+CV31+CV36+CV44+CV45+CV46+CV49+CV50+CV51</f>
        <v>534920.3599999999</v>
      </c>
      <c r="CW22" s="104"/>
      <c r="CX22" s="104"/>
      <c r="CY22" s="104"/>
      <c r="CZ22" s="104"/>
      <c r="DA22" s="104"/>
      <c r="DB22" s="104"/>
      <c r="DC22" s="104"/>
      <c r="DD22" s="105"/>
      <c r="DE22" s="103">
        <f>DE23+DE31+DE36+DE44+DE45+DE46+DE49+DE50+DE51</f>
        <v>534920.3599999999</v>
      </c>
      <c r="DF22" s="104"/>
      <c r="DG22" s="104"/>
      <c r="DH22" s="104"/>
      <c r="DI22" s="104"/>
      <c r="DJ22" s="104"/>
      <c r="DK22" s="104"/>
      <c r="DL22" s="104"/>
      <c r="DM22" s="105"/>
      <c r="DN22" s="109">
        <v>235794.94</v>
      </c>
      <c r="DO22" s="110"/>
      <c r="DP22" s="110"/>
      <c r="DQ22" s="110"/>
      <c r="DR22" s="110"/>
      <c r="DS22" s="110"/>
      <c r="DT22" s="111"/>
      <c r="DU22" s="103">
        <v>6245.2</v>
      </c>
      <c r="DV22" s="104"/>
      <c r="DW22" s="104"/>
      <c r="DX22" s="104"/>
      <c r="DY22" s="104"/>
      <c r="DZ22" s="104"/>
      <c r="EA22" s="105"/>
      <c r="EB22" s="103">
        <f>EB23+EB31+EB36+EB44+EB45+EB46+EB49+EB50+EB51</f>
        <v>242040.14</v>
      </c>
      <c r="EC22" s="104"/>
      <c r="ED22" s="104"/>
      <c r="EE22" s="104"/>
      <c r="EF22" s="104"/>
      <c r="EG22" s="104"/>
      <c r="EH22" s="105"/>
      <c r="EI22" s="103">
        <f>54293.86+238586.36</f>
        <v>292880.22</v>
      </c>
      <c r="EJ22" s="104"/>
      <c r="EK22" s="104"/>
      <c r="EL22" s="104"/>
      <c r="EM22" s="104"/>
      <c r="EN22" s="104"/>
      <c r="EO22" s="105"/>
      <c r="EP22" s="97" t="s">
        <v>174</v>
      </c>
      <c r="EQ22" s="98"/>
      <c r="ER22" s="98"/>
      <c r="ES22" s="98"/>
      <c r="ET22" s="98"/>
      <c r="EU22" s="98"/>
      <c r="EV22" s="98"/>
      <c r="EW22" s="98"/>
      <c r="EX22" s="98"/>
      <c r="EY22" s="99"/>
    </row>
    <row r="23" spans="1:155" s="112" customFormat="1" ht="8.25">
      <c r="A23" s="113" t="s">
        <v>175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5"/>
      <c r="AN23" s="97" t="s">
        <v>5</v>
      </c>
      <c r="AO23" s="98"/>
      <c r="AP23" s="98"/>
      <c r="AQ23" s="98"/>
      <c r="AR23" s="98"/>
      <c r="AS23" s="98"/>
      <c r="AT23" s="98"/>
      <c r="AU23" s="99"/>
      <c r="AV23" s="100" t="s">
        <v>176</v>
      </c>
      <c r="AW23" s="101"/>
      <c r="AX23" s="101"/>
      <c r="AY23" s="101"/>
      <c r="AZ23" s="101"/>
      <c r="BA23" s="102"/>
      <c r="BB23" s="103">
        <f>BB24+BB25+BB30</f>
        <v>66333.59999999999</v>
      </c>
      <c r="BC23" s="104"/>
      <c r="BD23" s="104"/>
      <c r="BE23" s="104"/>
      <c r="BF23" s="104"/>
      <c r="BG23" s="104"/>
      <c r="BH23" s="104"/>
      <c r="BI23" s="104"/>
      <c r="BJ23" s="105"/>
      <c r="BK23" s="103">
        <f>BK24+BK25+BK30</f>
        <v>66333.59999999999</v>
      </c>
      <c r="BL23" s="104"/>
      <c r="BM23" s="104"/>
      <c r="BN23" s="104"/>
      <c r="BO23" s="104"/>
      <c r="BP23" s="104"/>
      <c r="BQ23" s="104"/>
      <c r="BR23" s="104"/>
      <c r="BS23" s="105"/>
      <c r="BT23" s="106">
        <f>BT24+BT25+BT30</f>
        <v>9669.300000000001</v>
      </c>
      <c r="BU23" s="107"/>
      <c r="BV23" s="107"/>
      <c r="BW23" s="107"/>
      <c r="BX23" s="107"/>
      <c r="BY23" s="107"/>
      <c r="BZ23" s="108"/>
      <c r="CA23" s="103">
        <f>CA24+CA25+CA30</f>
        <v>162.22</v>
      </c>
      <c r="CB23" s="104"/>
      <c r="CC23" s="104"/>
      <c r="CD23" s="104"/>
      <c r="CE23" s="104"/>
      <c r="CF23" s="104"/>
      <c r="CG23" s="105"/>
      <c r="CH23" s="103">
        <f>CA23+BT23</f>
        <v>9831.52</v>
      </c>
      <c r="CI23" s="104"/>
      <c r="CJ23" s="104"/>
      <c r="CK23" s="104"/>
      <c r="CL23" s="104"/>
      <c r="CM23" s="104"/>
      <c r="CN23" s="105"/>
      <c r="CO23" s="103">
        <f>CO24+CO25+CO30</f>
        <v>56502.079999999994</v>
      </c>
      <c r="CP23" s="104"/>
      <c r="CQ23" s="104"/>
      <c r="CR23" s="104"/>
      <c r="CS23" s="104"/>
      <c r="CT23" s="104"/>
      <c r="CU23" s="105"/>
      <c r="CV23" s="103">
        <f>CV24+CV25+CV30</f>
        <v>19539.001999999997</v>
      </c>
      <c r="CW23" s="104"/>
      <c r="CX23" s="104"/>
      <c r="CY23" s="104"/>
      <c r="CZ23" s="104"/>
      <c r="DA23" s="104"/>
      <c r="DB23" s="104"/>
      <c r="DC23" s="104"/>
      <c r="DD23" s="105"/>
      <c r="DE23" s="103">
        <f>DE24+DE25+DE30</f>
        <v>19539.001999999997</v>
      </c>
      <c r="DF23" s="104"/>
      <c r="DG23" s="104"/>
      <c r="DH23" s="104"/>
      <c r="DI23" s="104"/>
      <c r="DJ23" s="104"/>
      <c r="DK23" s="104"/>
      <c r="DL23" s="104"/>
      <c r="DM23" s="105"/>
      <c r="DN23" s="109">
        <f>DN24+DN25+DN30</f>
        <v>11091.592</v>
      </c>
      <c r="DO23" s="110"/>
      <c r="DP23" s="110"/>
      <c r="DQ23" s="110"/>
      <c r="DR23" s="110"/>
      <c r="DS23" s="110"/>
      <c r="DT23" s="111"/>
      <c r="DU23" s="103">
        <f>DU24+DU25+DU30</f>
        <v>194.95</v>
      </c>
      <c r="DV23" s="104"/>
      <c r="DW23" s="104"/>
      <c r="DX23" s="104"/>
      <c r="DY23" s="104"/>
      <c r="DZ23" s="104"/>
      <c r="EA23" s="105"/>
      <c r="EB23" s="103">
        <f>DU23+DN23</f>
        <v>11286.542000000001</v>
      </c>
      <c r="EC23" s="104"/>
      <c r="ED23" s="104"/>
      <c r="EE23" s="104"/>
      <c r="EF23" s="104"/>
      <c r="EG23" s="104"/>
      <c r="EH23" s="105"/>
      <c r="EI23" s="103">
        <f>EI24+EI25+EI30</f>
        <v>8252.46</v>
      </c>
      <c r="EJ23" s="104"/>
      <c r="EK23" s="104"/>
      <c r="EL23" s="104"/>
      <c r="EM23" s="104"/>
      <c r="EN23" s="104"/>
      <c r="EO23" s="105"/>
      <c r="EP23" s="97"/>
      <c r="EQ23" s="98"/>
      <c r="ER23" s="98"/>
      <c r="ES23" s="98"/>
      <c r="ET23" s="98"/>
      <c r="EU23" s="98"/>
      <c r="EV23" s="98"/>
      <c r="EW23" s="98"/>
      <c r="EX23" s="98"/>
      <c r="EY23" s="99"/>
    </row>
    <row r="24" spans="1:155" s="112" customFormat="1" ht="16.5" customHeight="1">
      <c r="A24" s="116" t="s">
        <v>177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8"/>
      <c r="AN24" s="97" t="s">
        <v>5</v>
      </c>
      <c r="AO24" s="98"/>
      <c r="AP24" s="98"/>
      <c r="AQ24" s="98"/>
      <c r="AR24" s="98"/>
      <c r="AS24" s="98"/>
      <c r="AT24" s="98"/>
      <c r="AU24" s="99"/>
      <c r="AV24" s="100" t="s">
        <v>178</v>
      </c>
      <c r="AW24" s="101"/>
      <c r="AX24" s="101"/>
      <c r="AY24" s="101"/>
      <c r="AZ24" s="101"/>
      <c r="BA24" s="102"/>
      <c r="BB24" s="103">
        <f aca="true" t="shared" si="0" ref="BB24:BB58">BK24</f>
        <v>65496.42</v>
      </c>
      <c r="BC24" s="104"/>
      <c r="BD24" s="104"/>
      <c r="BE24" s="104"/>
      <c r="BF24" s="104"/>
      <c r="BG24" s="104"/>
      <c r="BH24" s="104"/>
      <c r="BI24" s="104"/>
      <c r="BJ24" s="105"/>
      <c r="BK24" s="103">
        <f aca="true" t="shared" si="1" ref="BK24:BK58">BT24+CA24+CO24</f>
        <v>65496.42</v>
      </c>
      <c r="BL24" s="104"/>
      <c r="BM24" s="104"/>
      <c r="BN24" s="104"/>
      <c r="BO24" s="104"/>
      <c r="BP24" s="104"/>
      <c r="BQ24" s="104"/>
      <c r="BR24" s="104"/>
      <c r="BS24" s="105"/>
      <c r="BT24" s="106">
        <v>9104.77</v>
      </c>
      <c r="BU24" s="107"/>
      <c r="BV24" s="107"/>
      <c r="BW24" s="107"/>
      <c r="BX24" s="107"/>
      <c r="BY24" s="107"/>
      <c r="BZ24" s="108"/>
      <c r="CA24" s="103">
        <v>148.77</v>
      </c>
      <c r="CB24" s="104"/>
      <c r="CC24" s="104"/>
      <c r="CD24" s="104"/>
      <c r="CE24" s="104"/>
      <c r="CF24" s="104"/>
      <c r="CG24" s="105"/>
      <c r="CH24" s="103">
        <f aca="true" t="shared" si="2" ref="CH24:CH58">CA24+BT24</f>
        <v>9253.54</v>
      </c>
      <c r="CI24" s="104"/>
      <c r="CJ24" s="104"/>
      <c r="CK24" s="104"/>
      <c r="CL24" s="104"/>
      <c r="CM24" s="104"/>
      <c r="CN24" s="105"/>
      <c r="CO24" s="103">
        <v>56242.88</v>
      </c>
      <c r="CP24" s="104"/>
      <c r="CQ24" s="104"/>
      <c r="CR24" s="104"/>
      <c r="CS24" s="104"/>
      <c r="CT24" s="104"/>
      <c r="CU24" s="105"/>
      <c r="CV24" s="103">
        <f>DE24</f>
        <v>18922.381999999998</v>
      </c>
      <c r="CW24" s="104"/>
      <c r="CX24" s="104"/>
      <c r="CY24" s="104"/>
      <c r="CZ24" s="104"/>
      <c r="DA24" s="104"/>
      <c r="DB24" s="104"/>
      <c r="DC24" s="104"/>
      <c r="DD24" s="105"/>
      <c r="DE24" s="103">
        <f>DN24+DU24+EI24</f>
        <v>18922.381999999998</v>
      </c>
      <c r="DF24" s="104"/>
      <c r="DG24" s="104"/>
      <c r="DH24" s="104"/>
      <c r="DI24" s="104"/>
      <c r="DJ24" s="104"/>
      <c r="DK24" s="104"/>
      <c r="DL24" s="104"/>
      <c r="DM24" s="105"/>
      <c r="DN24" s="103">
        <v>10603.722</v>
      </c>
      <c r="DO24" s="104"/>
      <c r="DP24" s="104"/>
      <c r="DQ24" s="104"/>
      <c r="DR24" s="104"/>
      <c r="DS24" s="104"/>
      <c r="DT24" s="105"/>
      <c r="DU24" s="103">
        <v>182</v>
      </c>
      <c r="DV24" s="104"/>
      <c r="DW24" s="104"/>
      <c r="DX24" s="104"/>
      <c r="DY24" s="104"/>
      <c r="DZ24" s="104"/>
      <c r="EA24" s="105"/>
      <c r="EB24" s="103">
        <f>DU24+DN24</f>
        <v>10785.722</v>
      </c>
      <c r="EC24" s="104"/>
      <c r="ED24" s="104"/>
      <c r="EE24" s="104"/>
      <c r="EF24" s="104"/>
      <c r="EG24" s="104"/>
      <c r="EH24" s="105"/>
      <c r="EI24" s="109">
        <v>8136.66</v>
      </c>
      <c r="EJ24" s="110"/>
      <c r="EK24" s="110"/>
      <c r="EL24" s="110"/>
      <c r="EM24" s="110"/>
      <c r="EN24" s="110"/>
      <c r="EO24" s="111"/>
      <c r="EP24" s="97"/>
      <c r="EQ24" s="98"/>
      <c r="ER24" s="98"/>
      <c r="ES24" s="98"/>
      <c r="ET24" s="98"/>
      <c r="EU24" s="98"/>
      <c r="EV24" s="98"/>
      <c r="EW24" s="98"/>
      <c r="EX24" s="98"/>
      <c r="EY24" s="99"/>
    </row>
    <row r="25" spans="1:155" s="112" customFormat="1" ht="28.5" customHeight="1">
      <c r="A25" s="116" t="s">
        <v>179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8"/>
      <c r="AN25" s="97" t="s">
        <v>5</v>
      </c>
      <c r="AO25" s="98"/>
      <c r="AP25" s="98"/>
      <c r="AQ25" s="98"/>
      <c r="AR25" s="98"/>
      <c r="AS25" s="98"/>
      <c r="AT25" s="98"/>
      <c r="AU25" s="99"/>
      <c r="AV25" s="100" t="s">
        <v>180</v>
      </c>
      <c r="AW25" s="101"/>
      <c r="AX25" s="101"/>
      <c r="AY25" s="101"/>
      <c r="AZ25" s="101"/>
      <c r="BA25" s="102"/>
      <c r="BB25" s="103">
        <f t="shared" si="0"/>
        <v>0</v>
      </c>
      <c r="BC25" s="104"/>
      <c r="BD25" s="104"/>
      <c r="BE25" s="104"/>
      <c r="BF25" s="104"/>
      <c r="BG25" s="104"/>
      <c r="BH25" s="104"/>
      <c r="BI25" s="104"/>
      <c r="BJ25" s="105"/>
      <c r="BK25" s="103">
        <f t="shared" si="1"/>
        <v>0</v>
      </c>
      <c r="BL25" s="104"/>
      <c r="BM25" s="104"/>
      <c r="BN25" s="104"/>
      <c r="BO25" s="104"/>
      <c r="BP25" s="104"/>
      <c r="BQ25" s="104"/>
      <c r="BR25" s="104"/>
      <c r="BS25" s="105"/>
      <c r="BT25" s="106"/>
      <c r="BU25" s="107"/>
      <c r="BV25" s="107"/>
      <c r="BW25" s="107"/>
      <c r="BX25" s="107"/>
      <c r="BY25" s="107"/>
      <c r="BZ25" s="108"/>
      <c r="CA25" s="103"/>
      <c r="CB25" s="104"/>
      <c r="CC25" s="104"/>
      <c r="CD25" s="104"/>
      <c r="CE25" s="104"/>
      <c r="CF25" s="104"/>
      <c r="CG25" s="105"/>
      <c r="CH25" s="103">
        <f t="shared" si="2"/>
        <v>0</v>
      </c>
      <c r="CI25" s="104"/>
      <c r="CJ25" s="104"/>
      <c r="CK25" s="104"/>
      <c r="CL25" s="104"/>
      <c r="CM25" s="104"/>
      <c r="CN25" s="105"/>
      <c r="CO25" s="103"/>
      <c r="CP25" s="104"/>
      <c r="CQ25" s="104"/>
      <c r="CR25" s="104"/>
      <c r="CS25" s="104"/>
      <c r="CT25" s="104"/>
      <c r="CU25" s="105"/>
      <c r="CV25" s="103">
        <f aca="true" t="shared" si="3" ref="CV25:CV58">DE25</f>
        <v>0</v>
      </c>
      <c r="CW25" s="104"/>
      <c r="CX25" s="104"/>
      <c r="CY25" s="104"/>
      <c r="CZ25" s="104"/>
      <c r="DA25" s="104"/>
      <c r="DB25" s="104"/>
      <c r="DC25" s="104"/>
      <c r="DD25" s="105"/>
      <c r="DE25" s="103">
        <f aca="true" t="shared" si="4" ref="DE25:DE58">DN25+DU25+EI25</f>
        <v>0</v>
      </c>
      <c r="DF25" s="104"/>
      <c r="DG25" s="104"/>
      <c r="DH25" s="104"/>
      <c r="DI25" s="104"/>
      <c r="DJ25" s="104"/>
      <c r="DK25" s="104"/>
      <c r="DL25" s="104"/>
      <c r="DM25" s="105"/>
      <c r="DN25" s="103"/>
      <c r="DO25" s="104"/>
      <c r="DP25" s="104"/>
      <c r="DQ25" s="104"/>
      <c r="DR25" s="104"/>
      <c r="DS25" s="104"/>
      <c r="DT25" s="105"/>
      <c r="DU25" s="103"/>
      <c r="DV25" s="104"/>
      <c r="DW25" s="104"/>
      <c r="DX25" s="104"/>
      <c r="DY25" s="104"/>
      <c r="DZ25" s="104"/>
      <c r="EA25" s="105"/>
      <c r="EB25" s="103">
        <f aca="true" t="shared" si="5" ref="EB25:EB58">DU25+DN25</f>
        <v>0</v>
      </c>
      <c r="EC25" s="104"/>
      <c r="ED25" s="104"/>
      <c r="EE25" s="104"/>
      <c r="EF25" s="104"/>
      <c r="EG25" s="104"/>
      <c r="EH25" s="105"/>
      <c r="EI25" s="109"/>
      <c r="EJ25" s="110"/>
      <c r="EK25" s="110"/>
      <c r="EL25" s="110"/>
      <c r="EM25" s="110"/>
      <c r="EN25" s="110"/>
      <c r="EO25" s="111"/>
      <c r="EP25" s="97"/>
      <c r="EQ25" s="98"/>
      <c r="ER25" s="98"/>
      <c r="ES25" s="98"/>
      <c r="ET25" s="98"/>
      <c r="EU25" s="98"/>
      <c r="EV25" s="98"/>
      <c r="EW25" s="98"/>
      <c r="EX25" s="98"/>
      <c r="EY25" s="99"/>
    </row>
    <row r="26" spans="1:155" s="112" customFormat="1" ht="8.25">
      <c r="A26" s="119" t="s">
        <v>181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1"/>
      <c r="AN26" s="97" t="s">
        <v>5</v>
      </c>
      <c r="AO26" s="98"/>
      <c r="AP26" s="98"/>
      <c r="AQ26" s="98"/>
      <c r="AR26" s="98"/>
      <c r="AS26" s="98"/>
      <c r="AT26" s="98"/>
      <c r="AU26" s="99"/>
      <c r="AV26" s="100"/>
      <c r="AW26" s="101"/>
      <c r="AX26" s="101"/>
      <c r="AY26" s="101"/>
      <c r="AZ26" s="101"/>
      <c r="BA26" s="102"/>
      <c r="BB26" s="103">
        <f t="shared" si="0"/>
        <v>0</v>
      </c>
      <c r="BC26" s="104"/>
      <c r="BD26" s="104"/>
      <c r="BE26" s="104"/>
      <c r="BF26" s="104"/>
      <c r="BG26" s="104"/>
      <c r="BH26" s="104"/>
      <c r="BI26" s="104"/>
      <c r="BJ26" s="105"/>
      <c r="BK26" s="103">
        <f t="shared" si="1"/>
        <v>0</v>
      </c>
      <c r="BL26" s="104"/>
      <c r="BM26" s="104"/>
      <c r="BN26" s="104"/>
      <c r="BO26" s="104"/>
      <c r="BP26" s="104"/>
      <c r="BQ26" s="104"/>
      <c r="BR26" s="104"/>
      <c r="BS26" s="105"/>
      <c r="BT26" s="106"/>
      <c r="BU26" s="107"/>
      <c r="BV26" s="107"/>
      <c r="BW26" s="107"/>
      <c r="BX26" s="107"/>
      <c r="BY26" s="107"/>
      <c r="BZ26" s="108"/>
      <c r="CA26" s="103"/>
      <c r="CB26" s="104"/>
      <c r="CC26" s="104"/>
      <c r="CD26" s="104"/>
      <c r="CE26" s="104"/>
      <c r="CF26" s="104"/>
      <c r="CG26" s="105"/>
      <c r="CH26" s="103">
        <f t="shared" si="2"/>
        <v>0</v>
      </c>
      <c r="CI26" s="104"/>
      <c r="CJ26" s="104"/>
      <c r="CK26" s="104"/>
      <c r="CL26" s="104"/>
      <c r="CM26" s="104"/>
      <c r="CN26" s="105"/>
      <c r="CO26" s="103"/>
      <c r="CP26" s="104"/>
      <c r="CQ26" s="104"/>
      <c r="CR26" s="104"/>
      <c r="CS26" s="104"/>
      <c r="CT26" s="104"/>
      <c r="CU26" s="105"/>
      <c r="CV26" s="103">
        <f t="shared" si="3"/>
        <v>0</v>
      </c>
      <c r="CW26" s="104"/>
      <c r="CX26" s="104"/>
      <c r="CY26" s="104"/>
      <c r="CZ26" s="104"/>
      <c r="DA26" s="104"/>
      <c r="DB26" s="104"/>
      <c r="DC26" s="104"/>
      <c r="DD26" s="105"/>
      <c r="DE26" s="103">
        <f t="shared" si="4"/>
        <v>0</v>
      </c>
      <c r="DF26" s="104"/>
      <c r="DG26" s="104"/>
      <c r="DH26" s="104"/>
      <c r="DI26" s="104"/>
      <c r="DJ26" s="104"/>
      <c r="DK26" s="104"/>
      <c r="DL26" s="104"/>
      <c r="DM26" s="105"/>
      <c r="DN26" s="103"/>
      <c r="DO26" s="104"/>
      <c r="DP26" s="104"/>
      <c r="DQ26" s="104"/>
      <c r="DR26" s="104"/>
      <c r="DS26" s="104"/>
      <c r="DT26" s="105"/>
      <c r="DU26" s="103"/>
      <c r="DV26" s="104"/>
      <c r="DW26" s="104"/>
      <c r="DX26" s="104"/>
      <c r="DY26" s="104"/>
      <c r="DZ26" s="104"/>
      <c r="EA26" s="105"/>
      <c r="EB26" s="103">
        <f t="shared" si="5"/>
        <v>0</v>
      </c>
      <c r="EC26" s="104"/>
      <c r="ED26" s="104"/>
      <c r="EE26" s="104"/>
      <c r="EF26" s="104"/>
      <c r="EG26" s="104"/>
      <c r="EH26" s="105"/>
      <c r="EI26" s="109"/>
      <c r="EJ26" s="110"/>
      <c r="EK26" s="110"/>
      <c r="EL26" s="110"/>
      <c r="EM26" s="110"/>
      <c r="EN26" s="110"/>
      <c r="EO26" s="111"/>
      <c r="EP26" s="97"/>
      <c r="EQ26" s="98"/>
      <c r="ER26" s="98"/>
      <c r="ES26" s="98"/>
      <c r="ET26" s="98"/>
      <c r="EU26" s="98"/>
      <c r="EV26" s="98"/>
      <c r="EW26" s="98"/>
      <c r="EX26" s="98"/>
      <c r="EY26" s="99"/>
    </row>
    <row r="27" spans="1:155" s="112" customFormat="1" ht="8.25">
      <c r="A27" s="119" t="s">
        <v>182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  <c r="AN27" s="97" t="s">
        <v>5</v>
      </c>
      <c r="AO27" s="98"/>
      <c r="AP27" s="98"/>
      <c r="AQ27" s="98"/>
      <c r="AR27" s="98"/>
      <c r="AS27" s="98"/>
      <c r="AT27" s="98"/>
      <c r="AU27" s="99"/>
      <c r="AV27" s="100"/>
      <c r="AW27" s="101"/>
      <c r="AX27" s="101"/>
      <c r="AY27" s="101"/>
      <c r="AZ27" s="101"/>
      <c r="BA27" s="102"/>
      <c r="BB27" s="103">
        <f t="shared" si="0"/>
        <v>0</v>
      </c>
      <c r="BC27" s="104"/>
      <c r="BD27" s="104"/>
      <c r="BE27" s="104"/>
      <c r="BF27" s="104"/>
      <c r="BG27" s="104"/>
      <c r="BH27" s="104"/>
      <c r="BI27" s="104"/>
      <c r="BJ27" s="105"/>
      <c r="BK27" s="103">
        <f t="shared" si="1"/>
        <v>0</v>
      </c>
      <c r="BL27" s="104"/>
      <c r="BM27" s="104"/>
      <c r="BN27" s="104"/>
      <c r="BO27" s="104"/>
      <c r="BP27" s="104"/>
      <c r="BQ27" s="104"/>
      <c r="BR27" s="104"/>
      <c r="BS27" s="105"/>
      <c r="BT27" s="106"/>
      <c r="BU27" s="107"/>
      <c r="BV27" s="107"/>
      <c r="BW27" s="107"/>
      <c r="BX27" s="107"/>
      <c r="BY27" s="107"/>
      <c r="BZ27" s="108"/>
      <c r="CA27" s="103"/>
      <c r="CB27" s="104"/>
      <c r="CC27" s="104"/>
      <c r="CD27" s="104"/>
      <c r="CE27" s="104"/>
      <c r="CF27" s="104"/>
      <c r="CG27" s="105"/>
      <c r="CH27" s="103">
        <f t="shared" si="2"/>
        <v>0</v>
      </c>
      <c r="CI27" s="104"/>
      <c r="CJ27" s="104"/>
      <c r="CK27" s="104"/>
      <c r="CL27" s="104"/>
      <c r="CM27" s="104"/>
      <c r="CN27" s="105"/>
      <c r="CO27" s="103"/>
      <c r="CP27" s="104"/>
      <c r="CQ27" s="104"/>
      <c r="CR27" s="104"/>
      <c r="CS27" s="104"/>
      <c r="CT27" s="104"/>
      <c r="CU27" s="105"/>
      <c r="CV27" s="103">
        <f t="shared" si="3"/>
        <v>0</v>
      </c>
      <c r="CW27" s="104"/>
      <c r="CX27" s="104"/>
      <c r="CY27" s="104"/>
      <c r="CZ27" s="104"/>
      <c r="DA27" s="104"/>
      <c r="DB27" s="104"/>
      <c r="DC27" s="104"/>
      <c r="DD27" s="105"/>
      <c r="DE27" s="103">
        <f t="shared" si="4"/>
        <v>0</v>
      </c>
      <c r="DF27" s="104"/>
      <c r="DG27" s="104"/>
      <c r="DH27" s="104"/>
      <c r="DI27" s="104"/>
      <c r="DJ27" s="104"/>
      <c r="DK27" s="104"/>
      <c r="DL27" s="104"/>
      <c r="DM27" s="105"/>
      <c r="DN27" s="103"/>
      <c r="DO27" s="104"/>
      <c r="DP27" s="104"/>
      <c r="DQ27" s="104"/>
      <c r="DR27" s="104"/>
      <c r="DS27" s="104"/>
      <c r="DT27" s="105"/>
      <c r="DU27" s="103"/>
      <c r="DV27" s="104"/>
      <c r="DW27" s="104"/>
      <c r="DX27" s="104"/>
      <c r="DY27" s="104"/>
      <c r="DZ27" s="104"/>
      <c r="EA27" s="105"/>
      <c r="EB27" s="103">
        <f t="shared" si="5"/>
        <v>0</v>
      </c>
      <c r="EC27" s="104"/>
      <c r="ED27" s="104"/>
      <c r="EE27" s="104"/>
      <c r="EF27" s="104"/>
      <c r="EG27" s="104"/>
      <c r="EH27" s="105"/>
      <c r="EI27" s="109"/>
      <c r="EJ27" s="110"/>
      <c r="EK27" s="110"/>
      <c r="EL27" s="110"/>
      <c r="EM27" s="110"/>
      <c r="EN27" s="110"/>
      <c r="EO27" s="111"/>
      <c r="EP27" s="97"/>
      <c r="EQ27" s="98"/>
      <c r="ER27" s="98"/>
      <c r="ES27" s="98"/>
      <c r="ET27" s="98"/>
      <c r="EU27" s="98"/>
      <c r="EV27" s="98"/>
      <c r="EW27" s="98"/>
      <c r="EX27" s="98"/>
      <c r="EY27" s="99"/>
    </row>
    <row r="28" spans="1:155" s="112" customFormat="1" ht="8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97" t="s">
        <v>5</v>
      </c>
      <c r="AO28" s="98"/>
      <c r="AP28" s="98"/>
      <c r="AQ28" s="98"/>
      <c r="AR28" s="98"/>
      <c r="AS28" s="98"/>
      <c r="AT28" s="98"/>
      <c r="AU28" s="99"/>
      <c r="AV28" s="100"/>
      <c r="AW28" s="101"/>
      <c r="AX28" s="101"/>
      <c r="AY28" s="101"/>
      <c r="AZ28" s="101"/>
      <c r="BA28" s="102"/>
      <c r="BB28" s="103">
        <f t="shared" si="0"/>
        <v>0</v>
      </c>
      <c r="BC28" s="104"/>
      <c r="BD28" s="104"/>
      <c r="BE28" s="104"/>
      <c r="BF28" s="104"/>
      <c r="BG28" s="104"/>
      <c r="BH28" s="104"/>
      <c r="BI28" s="104"/>
      <c r="BJ28" s="105"/>
      <c r="BK28" s="103">
        <f t="shared" si="1"/>
        <v>0</v>
      </c>
      <c r="BL28" s="104"/>
      <c r="BM28" s="104"/>
      <c r="BN28" s="104"/>
      <c r="BO28" s="104"/>
      <c r="BP28" s="104"/>
      <c r="BQ28" s="104"/>
      <c r="BR28" s="104"/>
      <c r="BS28" s="105"/>
      <c r="BT28" s="106"/>
      <c r="BU28" s="107"/>
      <c r="BV28" s="107"/>
      <c r="BW28" s="107"/>
      <c r="BX28" s="107"/>
      <c r="BY28" s="107"/>
      <c r="BZ28" s="108"/>
      <c r="CA28" s="103"/>
      <c r="CB28" s="104"/>
      <c r="CC28" s="104"/>
      <c r="CD28" s="104"/>
      <c r="CE28" s="104"/>
      <c r="CF28" s="104"/>
      <c r="CG28" s="105"/>
      <c r="CH28" s="103">
        <f t="shared" si="2"/>
        <v>0</v>
      </c>
      <c r="CI28" s="104"/>
      <c r="CJ28" s="104"/>
      <c r="CK28" s="104"/>
      <c r="CL28" s="104"/>
      <c r="CM28" s="104"/>
      <c r="CN28" s="105"/>
      <c r="CO28" s="103"/>
      <c r="CP28" s="104"/>
      <c r="CQ28" s="104"/>
      <c r="CR28" s="104"/>
      <c r="CS28" s="104"/>
      <c r="CT28" s="104"/>
      <c r="CU28" s="105"/>
      <c r="CV28" s="103">
        <f t="shared" si="3"/>
        <v>0</v>
      </c>
      <c r="CW28" s="104"/>
      <c r="CX28" s="104"/>
      <c r="CY28" s="104"/>
      <c r="CZ28" s="104"/>
      <c r="DA28" s="104"/>
      <c r="DB28" s="104"/>
      <c r="DC28" s="104"/>
      <c r="DD28" s="105"/>
      <c r="DE28" s="103">
        <f t="shared" si="4"/>
        <v>0</v>
      </c>
      <c r="DF28" s="104"/>
      <c r="DG28" s="104"/>
      <c r="DH28" s="104"/>
      <c r="DI28" s="104"/>
      <c r="DJ28" s="104"/>
      <c r="DK28" s="104"/>
      <c r="DL28" s="104"/>
      <c r="DM28" s="105"/>
      <c r="DN28" s="103"/>
      <c r="DO28" s="104"/>
      <c r="DP28" s="104"/>
      <c r="DQ28" s="104"/>
      <c r="DR28" s="104"/>
      <c r="DS28" s="104"/>
      <c r="DT28" s="105"/>
      <c r="DU28" s="103"/>
      <c r="DV28" s="104"/>
      <c r="DW28" s="104"/>
      <c r="DX28" s="104"/>
      <c r="DY28" s="104"/>
      <c r="DZ28" s="104"/>
      <c r="EA28" s="105"/>
      <c r="EB28" s="103">
        <f t="shared" si="5"/>
        <v>0</v>
      </c>
      <c r="EC28" s="104"/>
      <c r="ED28" s="104"/>
      <c r="EE28" s="104"/>
      <c r="EF28" s="104"/>
      <c r="EG28" s="104"/>
      <c r="EH28" s="105"/>
      <c r="EI28" s="109"/>
      <c r="EJ28" s="110"/>
      <c r="EK28" s="110"/>
      <c r="EL28" s="110"/>
      <c r="EM28" s="110"/>
      <c r="EN28" s="110"/>
      <c r="EO28" s="111"/>
      <c r="EP28" s="97"/>
      <c r="EQ28" s="98"/>
      <c r="ER28" s="98"/>
      <c r="ES28" s="98"/>
      <c r="ET28" s="98"/>
      <c r="EU28" s="98"/>
      <c r="EV28" s="98"/>
      <c r="EW28" s="98"/>
      <c r="EX28" s="98"/>
      <c r="EY28" s="99"/>
    </row>
    <row r="29" spans="1:155" s="112" customFormat="1" ht="8.25">
      <c r="A29" s="119" t="s">
        <v>184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97" t="s">
        <v>5</v>
      </c>
      <c r="AO29" s="98"/>
      <c r="AP29" s="98"/>
      <c r="AQ29" s="98"/>
      <c r="AR29" s="98"/>
      <c r="AS29" s="98"/>
      <c r="AT29" s="98"/>
      <c r="AU29" s="99"/>
      <c r="AV29" s="100"/>
      <c r="AW29" s="101"/>
      <c r="AX29" s="101"/>
      <c r="AY29" s="101"/>
      <c r="AZ29" s="101"/>
      <c r="BA29" s="102"/>
      <c r="BB29" s="103">
        <f t="shared" si="0"/>
        <v>0</v>
      </c>
      <c r="BC29" s="104"/>
      <c r="BD29" s="104"/>
      <c r="BE29" s="104"/>
      <c r="BF29" s="104"/>
      <c r="BG29" s="104"/>
      <c r="BH29" s="104"/>
      <c r="BI29" s="104"/>
      <c r="BJ29" s="105"/>
      <c r="BK29" s="103">
        <f t="shared" si="1"/>
        <v>0</v>
      </c>
      <c r="BL29" s="104"/>
      <c r="BM29" s="104"/>
      <c r="BN29" s="104"/>
      <c r="BO29" s="104"/>
      <c r="BP29" s="104"/>
      <c r="BQ29" s="104"/>
      <c r="BR29" s="104"/>
      <c r="BS29" s="105"/>
      <c r="BT29" s="106"/>
      <c r="BU29" s="107"/>
      <c r="BV29" s="107"/>
      <c r="BW29" s="107"/>
      <c r="BX29" s="107"/>
      <c r="BY29" s="107"/>
      <c r="BZ29" s="108"/>
      <c r="CA29" s="103"/>
      <c r="CB29" s="104"/>
      <c r="CC29" s="104"/>
      <c r="CD29" s="104"/>
      <c r="CE29" s="104"/>
      <c r="CF29" s="104"/>
      <c r="CG29" s="105"/>
      <c r="CH29" s="103">
        <f t="shared" si="2"/>
        <v>0</v>
      </c>
      <c r="CI29" s="104"/>
      <c r="CJ29" s="104"/>
      <c r="CK29" s="104"/>
      <c r="CL29" s="104"/>
      <c r="CM29" s="104"/>
      <c r="CN29" s="105"/>
      <c r="CO29" s="103"/>
      <c r="CP29" s="104"/>
      <c r="CQ29" s="104"/>
      <c r="CR29" s="104"/>
      <c r="CS29" s="104"/>
      <c r="CT29" s="104"/>
      <c r="CU29" s="105"/>
      <c r="CV29" s="103">
        <f t="shared" si="3"/>
        <v>0</v>
      </c>
      <c r="CW29" s="104"/>
      <c r="CX29" s="104"/>
      <c r="CY29" s="104"/>
      <c r="CZ29" s="104"/>
      <c r="DA29" s="104"/>
      <c r="DB29" s="104"/>
      <c r="DC29" s="104"/>
      <c r="DD29" s="105"/>
      <c r="DE29" s="103">
        <f t="shared" si="4"/>
        <v>0</v>
      </c>
      <c r="DF29" s="104"/>
      <c r="DG29" s="104"/>
      <c r="DH29" s="104"/>
      <c r="DI29" s="104"/>
      <c r="DJ29" s="104"/>
      <c r="DK29" s="104"/>
      <c r="DL29" s="104"/>
      <c r="DM29" s="105"/>
      <c r="DN29" s="103"/>
      <c r="DO29" s="104"/>
      <c r="DP29" s="104"/>
      <c r="DQ29" s="104"/>
      <c r="DR29" s="104"/>
      <c r="DS29" s="104"/>
      <c r="DT29" s="105"/>
      <c r="DU29" s="103"/>
      <c r="DV29" s="104"/>
      <c r="DW29" s="104"/>
      <c r="DX29" s="104"/>
      <c r="DY29" s="104"/>
      <c r="DZ29" s="104"/>
      <c r="EA29" s="105"/>
      <c r="EB29" s="103">
        <f t="shared" si="5"/>
        <v>0</v>
      </c>
      <c r="EC29" s="104"/>
      <c r="ED29" s="104"/>
      <c r="EE29" s="104"/>
      <c r="EF29" s="104"/>
      <c r="EG29" s="104"/>
      <c r="EH29" s="105"/>
      <c r="EI29" s="109"/>
      <c r="EJ29" s="110"/>
      <c r="EK29" s="110"/>
      <c r="EL29" s="110"/>
      <c r="EM29" s="110"/>
      <c r="EN29" s="110"/>
      <c r="EO29" s="111"/>
      <c r="EP29" s="97"/>
      <c r="EQ29" s="98"/>
      <c r="ER29" s="98"/>
      <c r="ES29" s="98"/>
      <c r="ET29" s="98"/>
      <c r="EU29" s="98"/>
      <c r="EV29" s="98"/>
      <c r="EW29" s="98"/>
      <c r="EX29" s="98"/>
      <c r="EY29" s="99"/>
    </row>
    <row r="30" spans="1:155" s="112" customFormat="1" ht="16.5" customHeight="1">
      <c r="A30" s="116" t="s">
        <v>185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8"/>
      <c r="AN30" s="97" t="s">
        <v>5</v>
      </c>
      <c r="AO30" s="98"/>
      <c r="AP30" s="98"/>
      <c r="AQ30" s="98"/>
      <c r="AR30" s="98"/>
      <c r="AS30" s="98"/>
      <c r="AT30" s="98"/>
      <c r="AU30" s="99"/>
      <c r="AV30" s="100" t="s">
        <v>186</v>
      </c>
      <c r="AW30" s="101"/>
      <c r="AX30" s="101"/>
      <c r="AY30" s="101"/>
      <c r="AZ30" s="101"/>
      <c r="BA30" s="102"/>
      <c r="BB30" s="103">
        <f t="shared" si="0"/>
        <v>837.1800000000001</v>
      </c>
      <c r="BC30" s="104"/>
      <c r="BD30" s="104"/>
      <c r="BE30" s="104"/>
      <c r="BF30" s="104"/>
      <c r="BG30" s="104"/>
      <c r="BH30" s="104"/>
      <c r="BI30" s="104"/>
      <c r="BJ30" s="105"/>
      <c r="BK30" s="103">
        <f t="shared" si="1"/>
        <v>837.1800000000001</v>
      </c>
      <c r="BL30" s="104"/>
      <c r="BM30" s="104"/>
      <c r="BN30" s="104"/>
      <c r="BO30" s="104"/>
      <c r="BP30" s="104"/>
      <c r="BQ30" s="104"/>
      <c r="BR30" s="104"/>
      <c r="BS30" s="105"/>
      <c r="BT30" s="106">
        <v>564.53</v>
      </c>
      <c r="BU30" s="107"/>
      <c r="BV30" s="107"/>
      <c r="BW30" s="107"/>
      <c r="BX30" s="107"/>
      <c r="BY30" s="107"/>
      <c r="BZ30" s="108"/>
      <c r="CA30" s="103">
        <v>13.45</v>
      </c>
      <c r="CB30" s="104"/>
      <c r="CC30" s="104"/>
      <c r="CD30" s="104"/>
      <c r="CE30" s="104"/>
      <c r="CF30" s="104"/>
      <c r="CG30" s="105"/>
      <c r="CH30" s="103">
        <f t="shared" si="2"/>
        <v>577.98</v>
      </c>
      <c r="CI30" s="104"/>
      <c r="CJ30" s="104"/>
      <c r="CK30" s="104"/>
      <c r="CL30" s="104"/>
      <c r="CM30" s="104"/>
      <c r="CN30" s="105"/>
      <c r="CO30" s="103">
        <v>259.2</v>
      </c>
      <c r="CP30" s="104"/>
      <c r="CQ30" s="104"/>
      <c r="CR30" s="104"/>
      <c r="CS30" s="104"/>
      <c r="CT30" s="104"/>
      <c r="CU30" s="105"/>
      <c r="CV30" s="103">
        <f t="shared" si="3"/>
        <v>616.62</v>
      </c>
      <c r="CW30" s="104"/>
      <c r="CX30" s="104"/>
      <c r="CY30" s="104"/>
      <c r="CZ30" s="104"/>
      <c r="DA30" s="104"/>
      <c r="DB30" s="104"/>
      <c r="DC30" s="104"/>
      <c r="DD30" s="105"/>
      <c r="DE30" s="103">
        <f t="shared" si="4"/>
        <v>616.62</v>
      </c>
      <c r="DF30" s="104"/>
      <c r="DG30" s="104"/>
      <c r="DH30" s="104"/>
      <c r="DI30" s="104"/>
      <c r="DJ30" s="104"/>
      <c r="DK30" s="104"/>
      <c r="DL30" s="104"/>
      <c r="DM30" s="105"/>
      <c r="DN30" s="103">
        <v>487.87</v>
      </c>
      <c r="DO30" s="104"/>
      <c r="DP30" s="104"/>
      <c r="DQ30" s="104"/>
      <c r="DR30" s="104"/>
      <c r="DS30" s="104"/>
      <c r="DT30" s="105"/>
      <c r="DU30" s="103">
        <v>12.95</v>
      </c>
      <c r="DV30" s="104"/>
      <c r="DW30" s="104"/>
      <c r="DX30" s="104"/>
      <c r="DY30" s="104"/>
      <c r="DZ30" s="104"/>
      <c r="EA30" s="105"/>
      <c r="EB30" s="103">
        <f t="shared" si="5"/>
        <v>500.82</v>
      </c>
      <c r="EC30" s="104"/>
      <c r="ED30" s="104"/>
      <c r="EE30" s="104"/>
      <c r="EF30" s="104"/>
      <c r="EG30" s="104"/>
      <c r="EH30" s="105"/>
      <c r="EI30" s="109">
        <v>115.8</v>
      </c>
      <c r="EJ30" s="110"/>
      <c r="EK30" s="110"/>
      <c r="EL30" s="110"/>
      <c r="EM30" s="110"/>
      <c r="EN30" s="110"/>
      <c r="EO30" s="111"/>
      <c r="EP30" s="97"/>
      <c r="EQ30" s="98"/>
      <c r="ER30" s="98"/>
      <c r="ES30" s="98"/>
      <c r="ET30" s="98"/>
      <c r="EU30" s="98"/>
      <c r="EV30" s="98"/>
      <c r="EW30" s="98"/>
      <c r="EX30" s="98"/>
      <c r="EY30" s="99"/>
    </row>
    <row r="31" spans="1:155" s="112" customFormat="1" ht="16.5" customHeight="1">
      <c r="A31" s="113" t="s">
        <v>187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  <c r="AN31" s="97" t="s">
        <v>5</v>
      </c>
      <c r="AO31" s="98"/>
      <c r="AP31" s="98"/>
      <c r="AQ31" s="98"/>
      <c r="AR31" s="98"/>
      <c r="AS31" s="98"/>
      <c r="AT31" s="98"/>
      <c r="AU31" s="99"/>
      <c r="AV31" s="100" t="s">
        <v>188</v>
      </c>
      <c r="AW31" s="101"/>
      <c r="AX31" s="101"/>
      <c r="AY31" s="101"/>
      <c r="AZ31" s="101"/>
      <c r="BA31" s="102"/>
      <c r="BB31" s="103">
        <f t="shared" si="0"/>
        <v>1301.083</v>
      </c>
      <c r="BC31" s="104"/>
      <c r="BD31" s="104"/>
      <c r="BE31" s="104"/>
      <c r="BF31" s="104"/>
      <c r="BG31" s="104"/>
      <c r="BH31" s="104"/>
      <c r="BI31" s="104"/>
      <c r="BJ31" s="105"/>
      <c r="BK31" s="103">
        <f t="shared" si="1"/>
        <v>1301.083</v>
      </c>
      <c r="BL31" s="104"/>
      <c r="BM31" s="104"/>
      <c r="BN31" s="104"/>
      <c r="BO31" s="104"/>
      <c r="BP31" s="104"/>
      <c r="BQ31" s="104"/>
      <c r="BR31" s="104"/>
      <c r="BS31" s="105"/>
      <c r="BT31" s="106">
        <f>BT32+BT33+BT34+BT35</f>
        <v>1210.113</v>
      </c>
      <c r="BU31" s="107"/>
      <c r="BV31" s="107"/>
      <c r="BW31" s="107"/>
      <c r="BX31" s="107"/>
      <c r="BY31" s="107"/>
      <c r="BZ31" s="108"/>
      <c r="CA31" s="103">
        <f>CA32+CA33+CA34+CA35</f>
        <v>11.07</v>
      </c>
      <c r="CB31" s="104"/>
      <c r="CC31" s="104"/>
      <c r="CD31" s="104"/>
      <c r="CE31" s="104"/>
      <c r="CF31" s="104"/>
      <c r="CG31" s="105"/>
      <c r="CH31" s="103">
        <f t="shared" si="2"/>
        <v>1221.183</v>
      </c>
      <c r="CI31" s="104"/>
      <c r="CJ31" s="104"/>
      <c r="CK31" s="104"/>
      <c r="CL31" s="104"/>
      <c r="CM31" s="104"/>
      <c r="CN31" s="105"/>
      <c r="CO31" s="103">
        <f>CO32+CO33+CO34+CO35</f>
        <v>79.9</v>
      </c>
      <c r="CP31" s="104"/>
      <c r="CQ31" s="104"/>
      <c r="CR31" s="104"/>
      <c r="CS31" s="104"/>
      <c r="CT31" s="104"/>
      <c r="CU31" s="105"/>
      <c r="CV31" s="103">
        <f>DE31</f>
        <v>1193.1299999999999</v>
      </c>
      <c r="CW31" s="104"/>
      <c r="CX31" s="104"/>
      <c r="CY31" s="104"/>
      <c r="CZ31" s="104"/>
      <c r="DA31" s="104"/>
      <c r="DB31" s="104"/>
      <c r="DC31" s="104"/>
      <c r="DD31" s="105"/>
      <c r="DE31" s="103">
        <f t="shared" si="4"/>
        <v>1193.1299999999999</v>
      </c>
      <c r="DF31" s="104"/>
      <c r="DG31" s="104"/>
      <c r="DH31" s="104"/>
      <c r="DI31" s="104"/>
      <c r="DJ31" s="104"/>
      <c r="DK31" s="104"/>
      <c r="DL31" s="104"/>
      <c r="DM31" s="105"/>
      <c r="DN31" s="103">
        <f>DN32+DN33+DN34+DN35</f>
        <v>931.3499999999999</v>
      </c>
      <c r="DO31" s="104"/>
      <c r="DP31" s="104"/>
      <c r="DQ31" s="104"/>
      <c r="DR31" s="104"/>
      <c r="DS31" s="104"/>
      <c r="DT31" s="105"/>
      <c r="DU31" s="103">
        <f>DU32+DU33+DU34+DU35</f>
        <v>7</v>
      </c>
      <c r="DV31" s="104"/>
      <c r="DW31" s="104"/>
      <c r="DX31" s="104"/>
      <c r="DY31" s="104"/>
      <c r="DZ31" s="104"/>
      <c r="EA31" s="105"/>
      <c r="EB31" s="103">
        <f t="shared" si="5"/>
        <v>938.3499999999999</v>
      </c>
      <c r="EC31" s="104"/>
      <c r="ED31" s="104"/>
      <c r="EE31" s="104"/>
      <c r="EF31" s="104"/>
      <c r="EG31" s="104"/>
      <c r="EH31" s="105"/>
      <c r="EI31" s="103">
        <f>EI32+EI33+EI34+EI35</f>
        <v>254.78</v>
      </c>
      <c r="EJ31" s="104"/>
      <c r="EK31" s="104"/>
      <c r="EL31" s="104"/>
      <c r="EM31" s="104"/>
      <c r="EN31" s="104"/>
      <c r="EO31" s="105"/>
      <c r="EP31" s="97">
        <v>0</v>
      </c>
      <c r="EQ31" s="98"/>
      <c r="ER31" s="98"/>
      <c r="ES31" s="98"/>
      <c r="ET31" s="98"/>
      <c r="EU31" s="98"/>
      <c r="EV31" s="98"/>
      <c r="EW31" s="98"/>
      <c r="EX31" s="98"/>
      <c r="EY31" s="99"/>
    </row>
    <row r="32" spans="1:155" s="112" customFormat="1" ht="8.25">
      <c r="A32" s="116" t="s">
        <v>189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  <c r="AN32" s="97" t="s">
        <v>5</v>
      </c>
      <c r="AO32" s="98"/>
      <c r="AP32" s="98"/>
      <c r="AQ32" s="98"/>
      <c r="AR32" s="98"/>
      <c r="AS32" s="98"/>
      <c r="AT32" s="98"/>
      <c r="AU32" s="99"/>
      <c r="AV32" s="100" t="s">
        <v>190</v>
      </c>
      <c r="AW32" s="101"/>
      <c r="AX32" s="101"/>
      <c r="AY32" s="101"/>
      <c r="AZ32" s="101"/>
      <c r="BA32" s="102"/>
      <c r="BB32" s="103">
        <f t="shared" si="0"/>
        <v>327.07</v>
      </c>
      <c r="BC32" s="104"/>
      <c r="BD32" s="104"/>
      <c r="BE32" s="104"/>
      <c r="BF32" s="104"/>
      <c r="BG32" s="104"/>
      <c r="BH32" s="104"/>
      <c r="BI32" s="104"/>
      <c r="BJ32" s="105"/>
      <c r="BK32" s="103">
        <f t="shared" si="1"/>
        <v>327.07</v>
      </c>
      <c r="BL32" s="104"/>
      <c r="BM32" s="104"/>
      <c r="BN32" s="104"/>
      <c r="BO32" s="104"/>
      <c r="BP32" s="104"/>
      <c r="BQ32" s="104"/>
      <c r="BR32" s="104"/>
      <c r="BS32" s="105"/>
      <c r="BT32" s="106">
        <v>236.1</v>
      </c>
      <c r="BU32" s="107"/>
      <c r="BV32" s="107"/>
      <c r="BW32" s="107"/>
      <c r="BX32" s="107"/>
      <c r="BY32" s="107"/>
      <c r="BZ32" s="108"/>
      <c r="CA32" s="103">
        <v>11.07</v>
      </c>
      <c r="CB32" s="104"/>
      <c r="CC32" s="104"/>
      <c r="CD32" s="104"/>
      <c r="CE32" s="104"/>
      <c r="CF32" s="104"/>
      <c r="CG32" s="105"/>
      <c r="CH32" s="103">
        <f t="shared" si="2"/>
        <v>247.17</v>
      </c>
      <c r="CI32" s="104"/>
      <c r="CJ32" s="104"/>
      <c r="CK32" s="104"/>
      <c r="CL32" s="104"/>
      <c r="CM32" s="104"/>
      <c r="CN32" s="105"/>
      <c r="CO32" s="103">
        <v>79.9</v>
      </c>
      <c r="CP32" s="104"/>
      <c r="CQ32" s="104"/>
      <c r="CR32" s="104"/>
      <c r="CS32" s="104"/>
      <c r="CT32" s="104"/>
      <c r="CU32" s="105"/>
      <c r="CV32" s="103">
        <f t="shared" si="3"/>
        <v>413.45</v>
      </c>
      <c r="CW32" s="104"/>
      <c r="CX32" s="104"/>
      <c r="CY32" s="104"/>
      <c r="CZ32" s="104"/>
      <c r="DA32" s="104"/>
      <c r="DB32" s="104"/>
      <c r="DC32" s="104"/>
      <c r="DD32" s="105"/>
      <c r="DE32" s="103">
        <f t="shared" si="4"/>
        <v>413.45</v>
      </c>
      <c r="DF32" s="104"/>
      <c r="DG32" s="104"/>
      <c r="DH32" s="104"/>
      <c r="DI32" s="104"/>
      <c r="DJ32" s="104"/>
      <c r="DK32" s="104"/>
      <c r="DL32" s="104"/>
      <c r="DM32" s="105"/>
      <c r="DN32" s="103">
        <v>151.67</v>
      </c>
      <c r="DO32" s="104"/>
      <c r="DP32" s="104"/>
      <c r="DQ32" s="104"/>
      <c r="DR32" s="104"/>
      <c r="DS32" s="104"/>
      <c r="DT32" s="105"/>
      <c r="DU32" s="103">
        <v>7</v>
      </c>
      <c r="DV32" s="104"/>
      <c r="DW32" s="104"/>
      <c r="DX32" s="104"/>
      <c r="DY32" s="104"/>
      <c r="DZ32" s="104"/>
      <c r="EA32" s="105"/>
      <c r="EB32" s="103">
        <f t="shared" si="5"/>
        <v>158.67</v>
      </c>
      <c r="EC32" s="104"/>
      <c r="ED32" s="104"/>
      <c r="EE32" s="104"/>
      <c r="EF32" s="104"/>
      <c r="EG32" s="104"/>
      <c r="EH32" s="105"/>
      <c r="EI32" s="109">
        <v>254.78</v>
      </c>
      <c r="EJ32" s="110"/>
      <c r="EK32" s="110"/>
      <c r="EL32" s="110"/>
      <c r="EM32" s="110"/>
      <c r="EN32" s="110"/>
      <c r="EO32" s="111"/>
      <c r="EP32" s="97"/>
      <c r="EQ32" s="98"/>
      <c r="ER32" s="98"/>
      <c r="ES32" s="98"/>
      <c r="ET32" s="98"/>
      <c r="EU32" s="98"/>
      <c r="EV32" s="98"/>
      <c r="EW32" s="98"/>
      <c r="EX32" s="98"/>
      <c r="EY32" s="99"/>
    </row>
    <row r="33" spans="1:155" s="112" customFormat="1" ht="8.25">
      <c r="A33" s="116" t="s">
        <v>50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  <c r="AN33" s="97" t="s">
        <v>5</v>
      </c>
      <c r="AO33" s="98"/>
      <c r="AP33" s="98"/>
      <c r="AQ33" s="98"/>
      <c r="AR33" s="98"/>
      <c r="AS33" s="98"/>
      <c r="AT33" s="98"/>
      <c r="AU33" s="99"/>
      <c r="AV33" s="100" t="s">
        <v>191</v>
      </c>
      <c r="AW33" s="101"/>
      <c r="AX33" s="101"/>
      <c r="AY33" s="101"/>
      <c r="AZ33" s="101"/>
      <c r="BA33" s="102"/>
      <c r="BB33" s="103">
        <f t="shared" si="0"/>
        <v>0</v>
      </c>
      <c r="BC33" s="104"/>
      <c r="BD33" s="104"/>
      <c r="BE33" s="104"/>
      <c r="BF33" s="104"/>
      <c r="BG33" s="104"/>
      <c r="BH33" s="104"/>
      <c r="BI33" s="104"/>
      <c r="BJ33" s="105"/>
      <c r="BK33" s="103">
        <f t="shared" si="1"/>
        <v>0</v>
      </c>
      <c r="BL33" s="104"/>
      <c r="BM33" s="104"/>
      <c r="BN33" s="104"/>
      <c r="BO33" s="104"/>
      <c r="BP33" s="104"/>
      <c r="BQ33" s="104"/>
      <c r="BR33" s="104"/>
      <c r="BS33" s="105"/>
      <c r="BT33" s="106"/>
      <c r="BU33" s="107"/>
      <c r="BV33" s="107"/>
      <c r="BW33" s="107"/>
      <c r="BX33" s="107"/>
      <c r="BY33" s="107"/>
      <c r="BZ33" s="108"/>
      <c r="CA33" s="103"/>
      <c r="CB33" s="104"/>
      <c r="CC33" s="104"/>
      <c r="CD33" s="104"/>
      <c r="CE33" s="104"/>
      <c r="CF33" s="104"/>
      <c r="CG33" s="105"/>
      <c r="CH33" s="103">
        <f t="shared" si="2"/>
        <v>0</v>
      </c>
      <c r="CI33" s="104"/>
      <c r="CJ33" s="104"/>
      <c r="CK33" s="104"/>
      <c r="CL33" s="104"/>
      <c r="CM33" s="104"/>
      <c r="CN33" s="105"/>
      <c r="CO33" s="103"/>
      <c r="CP33" s="104"/>
      <c r="CQ33" s="104"/>
      <c r="CR33" s="104"/>
      <c r="CS33" s="104"/>
      <c r="CT33" s="104"/>
      <c r="CU33" s="105"/>
      <c r="CV33" s="103">
        <f t="shared" si="3"/>
        <v>0</v>
      </c>
      <c r="CW33" s="104"/>
      <c r="CX33" s="104"/>
      <c r="CY33" s="104"/>
      <c r="CZ33" s="104"/>
      <c r="DA33" s="104"/>
      <c r="DB33" s="104"/>
      <c r="DC33" s="104"/>
      <c r="DD33" s="105"/>
      <c r="DE33" s="103">
        <f t="shared" si="4"/>
        <v>0</v>
      </c>
      <c r="DF33" s="104"/>
      <c r="DG33" s="104"/>
      <c r="DH33" s="104"/>
      <c r="DI33" s="104"/>
      <c r="DJ33" s="104"/>
      <c r="DK33" s="104"/>
      <c r="DL33" s="104"/>
      <c r="DM33" s="105"/>
      <c r="DN33" s="103"/>
      <c r="DO33" s="104"/>
      <c r="DP33" s="104"/>
      <c r="DQ33" s="104"/>
      <c r="DR33" s="104"/>
      <c r="DS33" s="104"/>
      <c r="DT33" s="105"/>
      <c r="DU33" s="103"/>
      <c r="DV33" s="104"/>
      <c r="DW33" s="104"/>
      <c r="DX33" s="104"/>
      <c r="DY33" s="104"/>
      <c r="DZ33" s="104"/>
      <c r="EA33" s="105"/>
      <c r="EB33" s="103">
        <f t="shared" si="5"/>
        <v>0</v>
      </c>
      <c r="EC33" s="104"/>
      <c r="ED33" s="104"/>
      <c r="EE33" s="104"/>
      <c r="EF33" s="104"/>
      <c r="EG33" s="104"/>
      <c r="EH33" s="105"/>
      <c r="EI33" s="109"/>
      <c r="EJ33" s="110"/>
      <c r="EK33" s="110"/>
      <c r="EL33" s="110"/>
      <c r="EM33" s="110"/>
      <c r="EN33" s="110"/>
      <c r="EO33" s="111"/>
      <c r="EP33" s="97"/>
      <c r="EQ33" s="98"/>
      <c r="ER33" s="98"/>
      <c r="ES33" s="98"/>
      <c r="ET33" s="98"/>
      <c r="EU33" s="98"/>
      <c r="EV33" s="98"/>
      <c r="EW33" s="98"/>
      <c r="EX33" s="98"/>
      <c r="EY33" s="99"/>
    </row>
    <row r="34" spans="1:155" s="112" customFormat="1" ht="16.5" customHeight="1">
      <c r="A34" s="116" t="s">
        <v>192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97" t="s">
        <v>5</v>
      </c>
      <c r="AO34" s="98"/>
      <c r="AP34" s="98"/>
      <c r="AQ34" s="98"/>
      <c r="AR34" s="98"/>
      <c r="AS34" s="98"/>
      <c r="AT34" s="98"/>
      <c r="AU34" s="99"/>
      <c r="AV34" s="100" t="s">
        <v>193</v>
      </c>
      <c r="AW34" s="101"/>
      <c r="AX34" s="101"/>
      <c r="AY34" s="101"/>
      <c r="AZ34" s="101"/>
      <c r="BA34" s="102"/>
      <c r="BB34" s="103">
        <f t="shared" si="0"/>
        <v>0</v>
      </c>
      <c r="BC34" s="104"/>
      <c r="BD34" s="104"/>
      <c r="BE34" s="104"/>
      <c r="BF34" s="104"/>
      <c r="BG34" s="104"/>
      <c r="BH34" s="104"/>
      <c r="BI34" s="104"/>
      <c r="BJ34" s="105"/>
      <c r="BK34" s="103">
        <f t="shared" si="1"/>
        <v>0</v>
      </c>
      <c r="BL34" s="104"/>
      <c r="BM34" s="104"/>
      <c r="BN34" s="104"/>
      <c r="BO34" s="104"/>
      <c r="BP34" s="104"/>
      <c r="BQ34" s="104"/>
      <c r="BR34" s="104"/>
      <c r="BS34" s="105"/>
      <c r="BT34" s="106"/>
      <c r="BU34" s="107"/>
      <c r="BV34" s="107"/>
      <c r="BW34" s="107"/>
      <c r="BX34" s="107"/>
      <c r="BY34" s="107"/>
      <c r="BZ34" s="108"/>
      <c r="CA34" s="103"/>
      <c r="CB34" s="104"/>
      <c r="CC34" s="104"/>
      <c r="CD34" s="104"/>
      <c r="CE34" s="104"/>
      <c r="CF34" s="104"/>
      <c r="CG34" s="105"/>
      <c r="CH34" s="103">
        <f t="shared" si="2"/>
        <v>0</v>
      </c>
      <c r="CI34" s="104"/>
      <c r="CJ34" s="104"/>
      <c r="CK34" s="104"/>
      <c r="CL34" s="104"/>
      <c r="CM34" s="104"/>
      <c r="CN34" s="105"/>
      <c r="CO34" s="103"/>
      <c r="CP34" s="104"/>
      <c r="CQ34" s="104"/>
      <c r="CR34" s="104"/>
      <c r="CS34" s="104"/>
      <c r="CT34" s="104"/>
      <c r="CU34" s="105"/>
      <c r="CV34" s="103">
        <f t="shared" si="3"/>
        <v>0</v>
      </c>
      <c r="CW34" s="104"/>
      <c r="CX34" s="104"/>
      <c r="CY34" s="104"/>
      <c r="CZ34" s="104"/>
      <c r="DA34" s="104"/>
      <c r="DB34" s="104"/>
      <c r="DC34" s="104"/>
      <c r="DD34" s="105"/>
      <c r="DE34" s="103">
        <f t="shared" si="4"/>
        <v>0</v>
      </c>
      <c r="DF34" s="104"/>
      <c r="DG34" s="104"/>
      <c r="DH34" s="104"/>
      <c r="DI34" s="104"/>
      <c r="DJ34" s="104"/>
      <c r="DK34" s="104"/>
      <c r="DL34" s="104"/>
      <c r="DM34" s="105"/>
      <c r="DN34" s="103"/>
      <c r="DO34" s="104"/>
      <c r="DP34" s="104"/>
      <c r="DQ34" s="104"/>
      <c r="DR34" s="104"/>
      <c r="DS34" s="104"/>
      <c r="DT34" s="105"/>
      <c r="DU34" s="103"/>
      <c r="DV34" s="104"/>
      <c r="DW34" s="104"/>
      <c r="DX34" s="104"/>
      <c r="DY34" s="104"/>
      <c r="DZ34" s="104"/>
      <c r="EA34" s="105"/>
      <c r="EB34" s="103">
        <f t="shared" si="5"/>
        <v>0</v>
      </c>
      <c r="EC34" s="104"/>
      <c r="ED34" s="104"/>
      <c r="EE34" s="104"/>
      <c r="EF34" s="104"/>
      <c r="EG34" s="104"/>
      <c r="EH34" s="105"/>
      <c r="EI34" s="109"/>
      <c r="EJ34" s="110"/>
      <c r="EK34" s="110"/>
      <c r="EL34" s="110"/>
      <c r="EM34" s="110"/>
      <c r="EN34" s="110"/>
      <c r="EO34" s="111"/>
      <c r="EP34" s="97"/>
      <c r="EQ34" s="98"/>
      <c r="ER34" s="98"/>
      <c r="ES34" s="98"/>
      <c r="ET34" s="98"/>
      <c r="EU34" s="98"/>
      <c r="EV34" s="98"/>
      <c r="EW34" s="98"/>
      <c r="EX34" s="98"/>
      <c r="EY34" s="99"/>
    </row>
    <row r="35" spans="1:155" s="112" customFormat="1" ht="16.5" customHeight="1">
      <c r="A35" s="116" t="s">
        <v>194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  <c r="AN35" s="97" t="s">
        <v>5</v>
      </c>
      <c r="AO35" s="98"/>
      <c r="AP35" s="98"/>
      <c r="AQ35" s="98"/>
      <c r="AR35" s="98"/>
      <c r="AS35" s="98"/>
      <c r="AT35" s="98"/>
      <c r="AU35" s="99"/>
      <c r="AV35" s="100" t="s">
        <v>195</v>
      </c>
      <c r="AW35" s="101"/>
      <c r="AX35" s="101"/>
      <c r="AY35" s="101"/>
      <c r="AZ35" s="101"/>
      <c r="BA35" s="102"/>
      <c r="BB35" s="103">
        <f t="shared" si="0"/>
        <v>974.013</v>
      </c>
      <c r="BC35" s="104"/>
      <c r="BD35" s="104"/>
      <c r="BE35" s="104"/>
      <c r="BF35" s="104"/>
      <c r="BG35" s="104"/>
      <c r="BH35" s="104"/>
      <c r="BI35" s="104"/>
      <c r="BJ35" s="105"/>
      <c r="BK35" s="103">
        <f t="shared" si="1"/>
        <v>974.013</v>
      </c>
      <c r="BL35" s="104"/>
      <c r="BM35" s="104"/>
      <c r="BN35" s="104"/>
      <c r="BO35" s="104"/>
      <c r="BP35" s="104"/>
      <c r="BQ35" s="104"/>
      <c r="BR35" s="104"/>
      <c r="BS35" s="105"/>
      <c r="BT35" s="106">
        <v>974.013</v>
      </c>
      <c r="BU35" s="107"/>
      <c r="BV35" s="107"/>
      <c r="BW35" s="107"/>
      <c r="BX35" s="107"/>
      <c r="BY35" s="107"/>
      <c r="BZ35" s="108"/>
      <c r="CA35" s="106">
        <v>0</v>
      </c>
      <c r="CB35" s="107"/>
      <c r="CC35" s="107"/>
      <c r="CD35" s="107"/>
      <c r="CE35" s="107"/>
      <c r="CF35" s="107"/>
      <c r="CG35" s="108"/>
      <c r="CH35" s="103">
        <f t="shared" si="2"/>
        <v>974.013</v>
      </c>
      <c r="CI35" s="104"/>
      <c r="CJ35" s="104"/>
      <c r="CK35" s="104"/>
      <c r="CL35" s="104"/>
      <c r="CM35" s="104"/>
      <c r="CN35" s="105"/>
      <c r="CO35" s="106">
        <v>0</v>
      </c>
      <c r="CP35" s="107"/>
      <c r="CQ35" s="107"/>
      <c r="CR35" s="107"/>
      <c r="CS35" s="107"/>
      <c r="CT35" s="107"/>
      <c r="CU35" s="108"/>
      <c r="CV35" s="103">
        <f t="shared" si="3"/>
        <v>779.68</v>
      </c>
      <c r="CW35" s="104"/>
      <c r="CX35" s="104"/>
      <c r="CY35" s="104"/>
      <c r="CZ35" s="104"/>
      <c r="DA35" s="104"/>
      <c r="DB35" s="104"/>
      <c r="DC35" s="104"/>
      <c r="DD35" s="105"/>
      <c r="DE35" s="103">
        <f t="shared" si="4"/>
        <v>779.68</v>
      </c>
      <c r="DF35" s="104"/>
      <c r="DG35" s="104"/>
      <c r="DH35" s="104"/>
      <c r="DI35" s="104"/>
      <c r="DJ35" s="104"/>
      <c r="DK35" s="104"/>
      <c r="DL35" s="104"/>
      <c r="DM35" s="105"/>
      <c r="DN35" s="106">
        <v>779.68</v>
      </c>
      <c r="DO35" s="107"/>
      <c r="DP35" s="107"/>
      <c r="DQ35" s="107"/>
      <c r="DR35" s="107"/>
      <c r="DS35" s="107"/>
      <c r="DT35" s="108"/>
      <c r="DU35" s="106">
        <v>0</v>
      </c>
      <c r="DV35" s="107"/>
      <c r="DW35" s="107"/>
      <c r="DX35" s="107"/>
      <c r="DY35" s="107"/>
      <c r="DZ35" s="107"/>
      <c r="EA35" s="108"/>
      <c r="EB35" s="103">
        <f t="shared" si="5"/>
        <v>779.68</v>
      </c>
      <c r="EC35" s="104"/>
      <c r="ED35" s="104"/>
      <c r="EE35" s="104"/>
      <c r="EF35" s="104"/>
      <c r="EG35" s="104"/>
      <c r="EH35" s="105"/>
      <c r="EI35" s="122">
        <v>0</v>
      </c>
      <c r="EJ35" s="123"/>
      <c r="EK35" s="123"/>
      <c r="EL35" s="123"/>
      <c r="EM35" s="123"/>
      <c r="EN35" s="123"/>
      <c r="EO35" s="124"/>
      <c r="EP35" s="125"/>
      <c r="EQ35" s="126"/>
      <c r="ER35" s="126"/>
      <c r="ES35" s="126"/>
      <c r="ET35" s="126"/>
      <c r="EU35" s="126"/>
      <c r="EV35" s="126"/>
      <c r="EW35" s="126"/>
      <c r="EX35" s="126"/>
      <c r="EY35" s="127"/>
    </row>
    <row r="36" spans="1:155" s="112" customFormat="1" ht="8.25">
      <c r="A36" s="113" t="s">
        <v>196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  <c r="AN36" s="97" t="s">
        <v>5</v>
      </c>
      <c r="AO36" s="98"/>
      <c r="AP36" s="98"/>
      <c r="AQ36" s="98"/>
      <c r="AR36" s="98"/>
      <c r="AS36" s="98"/>
      <c r="AT36" s="98"/>
      <c r="AU36" s="99"/>
      <c r="AV36" s="100" t="s">
        <v>197</v>
      </c>
      <c r="AW36" s="101"/>
      <c r="AX36" s="101"/>
      <c r="AY36" s="101"/>
      <c r="AZ36" s="101"/>
      <c r="BA36" s="102"/>
      <c r="BB36" s="103">
        <f t="shared" si="0"/>
        <v>112019.82999999999</v>
      </c>
      <c r="BC36" s="104"/>
      <c r="BD36" s="104"/>
      <c r="BE36" s="104"/>
      <c r="BF36" s="104"/>
      <c r="BG36" s="104"/>
      <c r="BH36" s="104"/>
      <c r="BI36" s="104"/>
      <c r="BJ36" s="105"/>
      <c r="BK36" s="103">
        <f t="shared" si="1"/>
        <v>112019.82999999999</v>
      </c>
      <c r="BL36" s="104"/>
      <c r="BM36" s="104"/>
      <c r="BN36" s="104"/>
      <c r="BO36" s="104"/>
      <c r="BP36" s="104"/>
      <c r="BQ36" s="104"/>
      <c r="BR36" s="104"/>
      <c r="BS36" s="105"/>
      <c r="BT36" s="106">
        <f>BT37+BT38+BT39</f>
        <v>73065.2</v>
      </c>
      <c r="BU36" s="107"/>
      <c r="BV36" s="107"/>
      <c r="BW36" s="107"/>
      <c r="BX36" s="107"/>
      <c r="BY36" s="107"/>
      <c r="BZ36" s="108"/>
      <c r="CA36" s="103">
        <f>CA37+CA38+CA39</f>
        <v>4023.3900000000003</v>
      </c>
      <c r="CB36" s="104"/>
      <c r="CC36" s="104"/>
      <c r="CD36" s="104"/>
      <c r="CE36" s="104"/>
      <c r="CF36" s="104"/>
      <c r="CG36" s="105"/>
      <c r="CH36" s="103">
        <f t="shared" si="2"/>
        <v>77088.59</v>
      </c>
      <c r="CI36" s="104"/>
      <c r="CJ36" s="104"/>
      <c r="CK36" s="104"/>
      <c r="CL36" s="104"/>
      <c r="CM36" s="104"/>
      <c r="CN36" s="105"/>
      <c r="CO36" s="103">
        <f>CO37+CO38+CO39</f>
        <v>34931.24</v>
      </c>
      <c r="CP36" s="104"/>
      <c r="CQ36" s="104"/>
      <c r="CR36" s="104"/>
      <c r="CS36" s="104"/>
      <c r="CT36" s="104"/>
      <c r="CU36" s="105"/>
      <c r="CV36" s="103">
        <f t="shared" si="3"/>
        <v>104106.24000000002</v>
      </c>
      <c r="CW36" s="104"/>
      <c r="CX36" s="104"/>
      <c r="CY36" s="104"/>
      <c r="CZ36" s="104"/>
      <c r="DA36" s="104"/>
      <c r="DB36" s="104"/>
      <c r="DC36" s="104"/>
      <c r="DD36" s="105"/>
      <c r="DE36" s="103">
        <f t="shared" si="4"/>
        <v>104106.24000000002</v>
      </c>
      <c r="DF36" s="104"/>
      <c r="DG36" s="104"/>
      <c r="DH36" s="104"/>
      <c r="DI36" s="104"/>
      <c r="DJ36" s="104"/>
      <c r="DK36" s="104"/>
      <c r="DL36" s="104"/>
      <c r="DM36" s="105"/>
      <c r="DN36" s="103">
        <f>DN37+DN38+DN39</f>
        <v>71208.52</v>
      </c>
      <c r="DO36" s="104"/>
      <c r="DP36" s="104"/>
      <c r="DQ36" s="104"/>
      <c r="DR36" s="104"/>
      <c r="DS36" s="104"/>
      <c r="DT36" s="105"/>
      <c r="DU36" s="103">
        <f>DU37+DU38+DU39</f>
        <v>4200.6</v>
      </c>
      <c r="DV36" s="104"/>
      <c r="DW36" s="104"/>
      <c r="DX36" s="104"/>
      <c r="DY36" s="104"/>
      <c r="DZ36" s="104"/>
      <c r="EA36" s="105"/>
      <c r="EB36" s="103">
        <f t="shared" si="5"/>
        <v>75409.12000000001</v>
      </c>
      <c r="EC36" s="104"/>
      <c r="ED36" s="104"/>
      <c r="EE36" s="104"/>
      <c r="EF36" s="104"/>
      <c r="EG36" s="104"/>
      <c r="EH36" s="105"/>
      <c r="EI36" s="103">
        <f>EI37+EI38+EI39</f>
        <v>28697.120000000003</v>
      </c>
      <c r="EJ36" s="104"/>
      <c r="EK36" s="104"/>
      <c r="EL36" s="104"/>
      <c r="EM36" s="104"/>
      <c r="EN36" s="104"/>
      <c r="EO36" s="105"/>
      <c r="EP36" s="97"/>
      <c r="EQ36" s="98"/>
      <c r="ER36" s="98"/>
      <c r="ES36" s="98"/>
      <c r="ET36" s="98"/>
      <c r="EU36" s="98"/>
      <c r="EV36" s="98"/>
      <c r="EW36" s="98"/>
      <c r="EX36" s="98"/>
      <c r="EY36" s="99"/>
    </row>
    <row r="37" spans="1:155" s="112" customFormat="1" ht="8.25">
      <c r="A37" s="119" t="s">
        <v>198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1"/>
      <c r="AN37" s="97" t="s">
        <v>5</v>
      </c>
      <c r="AO37" s="98"/>
      <c r="AP37" s="98"/>
      <c r="AQ37" s="98"/>
      <c r="AR37" s="98"/>
      <c r="AS37" s="98"/>
      <c r="AT37" s="98"/>
      <c r="AU37" s="99"/>
      <c r="AV37" s="100"/>
      <c r="AW37" s="101"/>
      <c r="AX37" s="101"/>
      <c r="AY37" s="101"/>
      <c r="AZ37" s="101"/>
      <c r="BA37" s="102"/>
      <c r="BB37" s="103">
        <f t="shared" si="0"/>
        <v>41656.38</v>
      </c>
      <c r="BC37" s="104"/>
      <c r="BD37" s="104"/>
      <c r="BE37" s="104"/>
      <c r="BF37" s="104"/>
      <c r="BG37" s="104"/>
      <c r="BH37" s="104"/>
      <c r="BI37" s="104"/>
      <c r="BJ37" s="105"/>
      <c r="BK37" s="103">
        <f t="shared" si="1"/>
        <v>41656.38</v>
      </c>
      <c r="BL37" s="104"/>
      <c r="BM37" s="104"/>
      <c r="BN37" s="104"/>
      <c r="BO37" s="104"/>
      <c r="BP37" s="104"/>
      <c r="BQ37" s="104"/>
      <c r="BR37" s="104"/>
      <c r="BS37" s="105"/>
      <c r="BT37" s="106">
        <v>28457.62</v>
      </c>
      <c r="BU37" s="107"/>
      <c r="BV37" s="107"/>
      <c r="BW37" s="107"/>
      <c r="BX37" s="107"/>
      <c r="BY37" s="107"/>
      <c r="BZ37" s="108"/>
      <c r="CA37" s="103">
        <v>679.03</v>
      </c>
      <c r="CB37" s="104"/>
      <c r="CC37" s="104"/>
      <c r="CD37" s="104"/>
      <c r="CE37" s="104"/>
      <c r="CF37" s="104"/>
      <c r="CG37" s="105"/>
      <c r="CH37" s="103">
        <f t="shared" si="2"/>
        <v>29136.649999999998</v>
      </c>
      <c r="CI37" s="104"/>
      <c r="CJ37" s="104"/>
      <c r="CK37" s="104"/>
      <c r="CL37" s="104"/>
      <c r="CM37" s="104"/>
      <c r="CN37" s="105"/>
      <c r="CO37" s="103">
        <v>12519.73</v>
      </c>
      <c r="CP37" s="104"/>
      <c r="CQ37" s="104"/>
      <c r="CR37" s="104"/>
      <c r="CS37" s="104"/>
      <c r="CT37" s="104"/>
      <c r="CU37" s="105"/>
      <c r="CV37" s="103">
        <f t="shared" si="3"/>
        <v>31000.320000000003</v>
      </c>
      <c r="CW37" s="104"/>
      <c r="CX37" s="104"/>
      <c r="CY37" s="104"/>
      <c r="CZ37" s="104"/>
      <c r="DA37" s="104"/>
      <c r="DB37" s="104"/>
      <c r="DC37" s="104"/>
      <c r="DD37" s="105"/>
      <c r="DE37" s="103">
        <f t="shared" si="4"/>
        <v>31000.320000000003</v>
      </c>
      <c r="DF37" s="104"/>
      <c r="DG37" s="104"/>
      <c r="DH37" s="104"/>
      <c r="DI37" s="104"/>
      <c r="DJ37" s="104"/>
      <c r="DK37" s="104"/>
      <c r="DL37" s="104"/>
      <c r="DM37" s="105"/>
      <c r="DN37" s="103">
        <v>24700.350000000002</v>
      </c>
      <c r="DO37" s="104"/>
      <c r="DP37" s="104"/>
      <c r="DQ37" s="104"/>
      <c r="DR37" s="104"/>
      <c r="DS37" s="104"/>
      <c r="DT37" s="105"/>
      <c r="DU37" s="103">
        <v>667.9300000000001</v>
      </c>
      <c r="DV37" s="104"/>
      <c r="DW37" s="104"/>
      <c r="DX37" s="104"/>
      <c r="DY37" s="104"/>
      <c r="DZ37" s="104"/>
      <c r="EA37" s="105"/>
      <c r="EB37" s="103">
        <f t="shared" si="5"/>
        <v>25368.280000000002</v>
      </c>
      <c r="EC37" s="104"/>
      <c r="ED37" s="104"/>
      <c r="EE37" s="104"/>
      <c r="EF37" s="104"/>
      <c r="EG37" s="104"/>
      <c r="EH37" s="105"/>
      <c r="EI37" s="109">
        <v>5632.04</v>
      </c>
      <c r="EJ37" s="110"/>
      <c r="EK37" s="110"/>
      <c r="EL37" s="110"/>
      <c r="EM37" s="110"/>
      <c r="EN37" s="110"/>
      <c r="EO37" s="111"/>
      <c r="EP37" s="97"/>
      <c r="EQ37" s="98"/>
      <c r="ER37" s="98"/>
      <c r="ES37" s="98"/>
      <c r="ET37" s="98"/>
      <c r="EU37" s="98"/>
      <c r="EV37" s="98"/>
      <c r="EW37" s="98"/>
      <c r="EX37" s="98"/>
      <c r="EY37" s="99"/>
    </row>
    <row r="38" spans="1:155" s="112" customFormat="1" ht="8.25">
      <c r="A38" s="119" t="s">
        <v>199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N38" s="97" t="s">
        <v>5</v>
      </c>
      <c r="AO38" s="98"/>
      <c r="AP38" s="98"/>
      <c r="AQ38" s="98"/>
      <c r="AR38" s="98"/>
      <c r="AS38" s="98"/>
      <c r="AT38" s="98"/>
      <c r="AU38" s="99"/>
      <c r="AV38" s="100"/>
      <c r="AW38" s="101"/>
      <c r="AX38" s="101"/>
      <c r="AY38" s="101"/>
      <c r="AZ38" s="101"/>
      <c r="BA38" s="102"/>
      <c r="BB38" s="103">
        <f t="shared" si="0"/>
        <v>28764.09</v>
      </c>
      <c r="BC38" s="104"/>
      <c r="BD38" s="104"/>
      <c r="BE38" s="104"/>
      <c r="BF38" s="104"/>
      <c r="BG38" s="104"/>
      <c r="BH38" s="104"/>
      <c r="BI38" s="104"/>
      <c r="BJ38" s="105"/>
      <c r="BK38" s="103">
        <f t="shared" si="1"/>
        <v>28764.09</v>
      </c>
      <c r="BL38" s="104"/>
      <c r="BM38" s="104"/>
      <c r="BN38" s="104"/>
      <c r="BO38" s="104"/>
      <c r="BP38" s="104"/>
      <c r="BQ38" s="104"/>
      <c r="BR38" s="104"/>
      <c r="BS38" s="105"/>
      <c r="BT38" s="106">
        <v>18036.08</v>
      </c>
      <c r="BU38" s="107"/>
      <c r="BV38" s="107"/>
      <c r="BW38" s="107"/>
      <c r="BX38" s="107"/>
      <c r="BY38" s="107"/>
      <c r="BZ38" s="108"/>
      <c r="CA38" s="103">
        <v>2915.19</v>
      </c>
      <c r="CB38" s="104"/>
      <c r="CC38" s="104"/>
      <c r="CD38" s="104"/>
      <c r="CE38" s="104"/>
      <c r="CF38" s="104"/>
      <c r="CG38" s="105"/>
      <c r="CH38" s="103">
        <f t="shared" si="2"/>
        <v>20951.27</v>
      </c>
      <c r="CI38" s="104"/>
      <c r="CJ38" s="104"/>
      <c r="CK38" s="104"/>
      <c r="CL38" s="104"/>
      <c r="CM38" s="104"/>
      <c r="CN38" s="105"/>
      <c r="CO38" s="103">
        <v>7812.82</v>
      </c>
      <c r="CP38" s="104"/>
      <c r="CQ38" s="104"/>
      <c r="CR38" s="104"/>
      <c r="CS38" s="104"/>
      <c r="CT38" s="104"/>
      <c r="CU38" s="105"/>
      <c r="CV38" s="103">
        <f t="shared" si="3"/>
        <v>29102.43</v>
      </c>
      <c r="CW38" s="104"/>
      <c r="CX38" s="104"/>
      <c r="CY38" s="104"/>
      <c r="CZ38" s="104"/>
      <c r="DA38" s="104"/>
      <c r="DB38" s="104"/>
      <c r="DC38" s="104"/>
      <c r="DD38" s="105"/>
      <c r="DE38" s="103">
        <f t="shared" si="4"/>
        <v>29102.43</v>
      </c>
      <c r="DF38" s="104"/>
      <c r="DG38" s="104"/>
      <c r="DH38" s="104"/>
      <c r="DI38" s="104"/>
      <c r="DJ38" s="104"/>
      <c r="DK38" s="104"/>
      <c r="DL38" s="104"/>
      <c r="DM38" s="105"/>
      <c r="DN38" s="103">
        <v>17639.98</v>
      </c>
      <c r="DO38" s="104"/>
      <c r="DP38" s="104"/>
      <c r="DQ38" s="104"/>
      <c r="DR38" s="104"/>
      <c r="DS38" s="104"/>
      <c r="DT38" s="105"/>
      <c r="DU38" s="103">
        <v>2825.45</v>
      </c>
      <c r="DV38" s="104"/>
      <c r="DW38" s="104"/>
      <c r="DX38" s="104"/>
      <c r="DY38" s="104"/>
      <c r="DZ38" s="104"/>
      <c r="EA38" s="105"/>
      <c r="EB38" s="103">
        <f t="shared" si="5"/>
        <v>20465.43</v>
      </c>
      <c r="EC38" s="104"/>
      <c r="ED38" s="104"/>
      <c r="EE38" s="104"/>
      <c r="EF38" s="104"/>
      <c r="EG38" s="104"/>
      <c r="EH38" s="105"/>
      <c r="EI38" s="109">
        <v>8637</v>
      </c>
      <c r="EJ38" s="110"/>
      <c r="EK38" s="110"/>
      <c r="EL38" s="110"/>
      <c r="EM38" s="110"/>
      <c r="EN38" s="110"/>
      <c r="EO38" s="111"/>
      <c r="EP38" s="97"/>
      <c r="EQ38" s="98"/>
      <c r="ER38" s="98"/>
      <c r="ES38" s="98"/>
      <c r="ET38" s="98"/>
      <c r="EU38" s="98"/>
      <c r="EV38" s="98"/>
      <c r="EW38" s="98"/>
      <c r="EX38" s="98"/>
      <c r="EY38" s="99"/>
    </row>
    <row r="39" spans="1:155" s="112" customFormat="1" ht="8.25">
      <c r="A39" s="119" t="s">
        <v>200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1"/>
      <c r="AN39" s="97" t="s">
        <v>5</v>
      </c>
      <c r="AO39" s="98"/>
      <c r="AP39" s="98"/>
      <c r="AQ39" s="98"/>
      <c r="AR39" s="98"/>
      <c r="AS39" s="98"/>
      <c r="AT39" s="98"/>
      <c r="AU39" s="99"/>
      <c r="AV39" s="100"/>
      <c r="AW39" s="101"/>
      <c r="AX39" s="101"/>
      <c r="AY39" s="101"/>
      <c r="AZ39" s="101"/>
      <c r="BA39" s="102"/>
      <c r="BB39" s="103">
        <f t="shared" si="0"/>
        <v>41599.36</v>
      </c>
      <c r="BC39" s="104"/>
      <c r="BD39" s="104"/>
      <c r="BE39" s="104"/>
      <c r="BF39" s="104"/>
      <c r="BG39" s="104"/>
      <c r="BH39" s="104"/>
      <c r="BI39" s="104"/>
      <c r="BJ39" s="105"/>
      <c r="BK39" s="103">
        <f t="shared" si="1"/>
        <v>41599.36</v>
      </c>
      <c r="BL39" s="104"/>
      <c r="BM39" s="104"/>
      <c r="BN39" s="104"/>
      <c r="BO39" s="104"/>
      <c r="BP39" s="104"/>
      <c r="BQ39" s="104"/>
      <c r="BR39" s="104"/>
      <c r="BS39" s="105"/>
      <c r="BT39" s="106">
        <v>26571.5</v>
      </c>
      <c r="BU39" s="107"/>
      <c r="BV39" s="107"/>
      <c r="BW39" s="107"/>
      <c r="BX39" s="107"/>
      <c r="BY39" s="107"/>
      <c r="BZ39" s="108"/>
      <c r="CA39" s="103">
        <v>429.17</v>
      </c>
      <c r="CB39" s="104"/>
      <c r="CC39" s="104"/>
      <c r="CD39" s="104"/>
      <c r="CE39" s="104"/>
      <c r="CF39" s="104"/>
      <c r="CG39" s="105"/>
      <c r="CH39" s="103">
        <f t="shared" si="2"/>
        <v>27000.67</v>
      </c>
      <c r="CI39" s="104"/>
      <c r="CJ39" s="104"/>
      <c r="CK39" s="104"/>
      <c r="CL39" s="104"/>
      <c r="CM39" s="104"/>
      <c r="CN39" s="105"/>
      <c r="CO39" s="103">
        <v>14598.69</v>
      </c>
      <c r="CP39" s="104"/>
      <c r="CQ39" s="104"/>
      <c r="CR39" s="104"/>
      <c r="CS39" s="104"/>
      <c r="CT39" s="104"/>
      <c r="CU39" s="105"/>
      <c r="CV39" s="103">
        <f t="shared" si="3"/>
        <v>44003.49</v>
      </c>
      <c r="CW39" s="104"/>
      <c r="CX39" s="104"/>
      <c r="CY39" s="104"/>
      <c r="CZ39" s="104"/>
      <c r="DA39" s="104"/>
      <c r="DB39" s="104"/>
      <c r="DC39" s="104"/>
      <c r="DD39" s="105"/>
      <c r="DE39" s="103">
        <f t="shared" si="4"/>
        <v>44003.49</v>
      </c>
      <c r="DF39" s="104"/>
      <c r="DG39" s="104"/>
      <c r="DH39" s="104"/>
      <c r="DI39" s="104"/>
      <c r="DJ39" s="104"/>
      <c r="DK39" s="104"/>
      <c r="DL39" s="104"/>
      <c r="DM39" s="105"/>
      <c r="DN39" s="103">
        <v>28868.19</v>
      </c>
      <c r="DO39" s="104"/>
      <c r="DP39" s="104"/>
      <c r="DQ39" s="104"/>
      <c r="DR39" s="104"/>
      <c r="DS39" s="104"/>
      <c r="DT39" s="105"/>
      <c r="DU39" s="103">
        <v>707.22</v>
      </c>
      <c r="DV39" s="104"/>
      <c r="DW39" s="104"/>
      <c r="DX39" s="104"/>
      <c r="DY39" s="104"/>
      <c r="DZ39" s="104"/>
      <c r="EA39" s="105"/>
      <c r="EB39" s="103">
        <f t="shared" si="5"/>
        <v>29575.41</v>
      </c>
      <c r="EC39" s="104"/>
      <c r="ED39" s="104"/>
      <c r="EE39" s="104"/>
      <c r="EF39" s="104"/>
      <c r="EG39" s="104"/>
      <c r="EH39" s="105"/>
      <c r="EI39" s="109">
        <v>14428.08</v>
      </c>
      <c r="EJ39" s="110"/>
      <c r="EK39" s="110"/>
      <c r="EL39" s="110"/>
      <c r="EM39" s="110"/>
      <c r="EN39" s="110"/>
      <c r="EO39" s="111"/>
      <c r="EP39" s="97"/>
      <c r="EQ39" s="98"/>
      <c r="ER39" s="98"/>
      <c r="ES39" s="98"/>
      <c r="ET39" s="98"/>
      <c r="EU39" s="98"/>
      <c r="EV39" s="98"/>
      <c r="EW39" s="98"/>
      <c r="EX39" s="98"/>
      <c r="EY39" s="99"/>
    </row>
    <row r="40" spans="1:155" s="112" customFormat="1" ht="16.5" customHeight="1">
      <c r="A40" s="128" t="s">
        <v>201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30"/>
      <c r="AN40" s="97" t="s">
        <v>202</v>
      </c>
      <c r="AO40" s="98"/>
      <c r="AP40" s="98"/>
      <c r="AQ40" s="98"/>
      <c r="AR40" s="98"/>
      <c r="AS40" s="98"/>
      <c r="AT40" s="98"/>
      <c r="AU40" s="99"/>
      <c r="AV40" s="100"/>
      <c r="AW40" s="101"/>
      <c r="AX40" s="101"/>
      <c r="AY40" s="101"/>
      <c r="AZ40" s="101"/>
      <c r="BA40" s="102"/>
      <c r="BB40" s="103">
        <f t="shared" si="0"/>
        <v>88.66</v>
      </c>
      <c r="BC40" s="104"/>
      <c r="BD40" s="104"/>
      <c r="BE40" s="104"/>
      <c r="BF40" s="104"/>
      <c r="BG40" s="104"/>
      <c r="BH40" s="104"/>
      <c r="BI40" s="104"/>
      <c r="BJ40" s="105"/>
      <c r="BK40" s="103">
        <f t="shared" si="1"/>
        <v>88.66</v>
      </c>
      <c r="BL40" s="104"/>
      <c r="BM40" s="104"/>
      <c r="BN40" s="104"/>
      <c r="BO40" s="104"/>
      <c r="BP40" s="104"/>
      <c r="BQ40" s="104"/>
      <c r="BR40" s="104"/>
      <c r="BS40" s="105"/>
      <c r="BT40" s="106">
        <f>BT41+BT42+BT43</f>
        <v>61.46</v>
      </c>
      <c r="BU40" s="107"/>
      <c r="BV40" s="107"/>
      <c r="BW40" s="107"/>
      <c r="BX40" s="107"/>
      <c r="BY40" s="107"/>
      <c r="BZ40" s="108"/>
      <c r="CA40" s="103">
        <f>CA41+CA42+CA43</f>
        <v>3.3500000000000005</v>
      </c>
      <c r="CB40" s="104"/>
      <c r="CC40" s="104"/>
      <c r="CD40" s="104"/>
      <c r="CE40" s="104"/>
      <c r="CF40" s="104"/>
      <c r="CG40" s="105"/>
      <c r="CH40" s="103">
        <f t="shared" si="2"/>
        <v>64.81</v>
      </c>
      <c r="CI40" s="104"/>
      <c r="CJ40" s="104"/>
      <c r="CK40" s="104"/>
      <c r="CL40" s="104"/>
      <c r="CM40" s="104"/>
      <c r="CN40" s="105"/>
      <c r="CO40" s="103">
        <f>CO41+CO42+CO43</f>
        <v>23.85</v>
      </c>
      <c r="CP40" s="104"/>
      <c r="CQ40" s="104"/>
      <c r="CR40" s="104"/>
      <c r="CS40" s="104"/>
      <c r="CT40" s="104"/>
      <c r="CU40" s="105"/>
      <c r="CV40" s="103">
        <f t="shared" si="3"/>
        <v>95.65</v>
      </c>
      <c r="CW40" s="104"/>
      <c r="CX40" s="104"/>
      <c r="CY40" s="104"/>
      <c r="CZ40" s="104"/>
      <c r="DA40" s="104"/>
      <c r="DB40" s="104"/>
      <c r="DC40" s="104"/>
      <c r="DD40" s="105"/>
      <c r="DE40" s="103">
        <f t="shared" si="4"/>
        <v>95.65</v>
      </c>
      <c r="DF40" s="104"/>
      <c r="DG40" s="104"/>
      <c r="DH40" s="104"/>
      <c r="DI40" s="104"/>
      <c r="DJ40" s="104"/>
      <c r="DK40" s="104"/>
      <c r="DL40" s="104"/>
      <c r="DM40" s="105"/>
      <c r="DN40" s="103">
        <f>DN41+DN42+DN43</f>
        <v>74.56</v>
      </c>
      <c r="DO40" s="104"/>
      <c r="DP40" s="104"/>
      <c r="DQ40" s="104"/>
      <c r="DR40" s="104"/>
      <c r="DS40" s="104"/>
      <c r="DT40" s="105"/>
      <c r="DU40" s="103">
        <f>DU41+DU42+DU43</f>
        <v>4.5600000000000005</v>
      </c>
      <c r="DV40" s="104"/>
      <c r="DW40" s="104"/>
      <c r="DX40" s="104"/>
      <c r="DY40" s="104"/>
      <c r="DZ40" s="104"/>
      <c r="EA40" s="105"/>
      <c r="EB40" s="103">
        <f t="shared" si="5"/>
        <v>79.12</v>
      </c>
      <c r="EC40" s="104"/>
      <c r="ED40" s="104"/>
      <c r="EE40" s="104"/>
      <c r="EF40" s="104"/>
      <c r="EG40" s="104"/>
      <c r="EH40" s="105"/>
      <c r="EI40" s="103">
        <f>EI41+EI42+EI43</f>
        <v>16.53</v>
      </c>
      <c r="EJ40" s="104"/>
      <c r="EK40" s="104"/>
      <c r="EL40" s="104"/>
      <c r="EM40" s="104"/>
      <c r="EN40" s="104"/>
      <c r="EO40" s="105"/>
      <c r="EP40" s="97"/>
      <c r="EQ40" s="98"/>
      <c r="ER40" s="98"/>
      <c r="ES40" s="98"/>
      <c r="ET40" s="98"/>
      <c r="EU40" s="98"/>
      <c r="EV40" s="98"/>
      <c r="EW40" s="98"/>
      <c r="EX40" s="98"/>
      <c r="EY40" s="99"/>
    </row>
    <row r="41" spans="1:155" s="112" customFormat="1" ht="8.25">
      <c r="A41" s="119" t="s">
        <v>198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1"/>
      <c r="AN41" s="97" t="s">
        <v>202</v>
      </c>
      <c r="AO41" s="98"/>
      <c r="AP41" s="98"/>
      <c r="AQ41" s="98"/>
      <c r="AR41" s="98"/>
      <c r="AS41" s="98"/>
      <c r="AT41" s="98"/>
      <c r="AU41" s="99"/>
      <c r="AV41" s="100"/>
      <c r="AW41" s="101"/>
      <c r="AX41" s="101"/>
      <c r="AY41" s="101"/>
      <c r="AZ41" s="101"/>
      <c r="BA41" s="102"/>
      <c r="BB41" s="103">
        <f t="shared" si="0"/>
        <v>30.36</v>
      </c>
      <c r="BC41" s="104"/>
      <c r="BD41" s="104"/>
      <c r="BE41" s="104"/>
      <c r="BF41" s="104"/>
      <c r="BG41" s="104"/>
      <c r="BH41" s="104"/>
      <c r="BI41" s="104"/>
      <c r="BJ41" s="105"/>
      <c r="BK41" s="103">
        <f t="shared" si="1"/>
        <v>30.36</v>
      </c>
      <c r="BL41" s="104"/>
      <c r="BM41" s="104"/>
      <c r="BN41" s="104"/>
      <c r="BO41" s="104"/>
      <c r="BP41" s="104"/>
      <c r="BQ41" s="104"/>
      <c r="BR41" s="104"/>
      <c r="BS41" s="105"/>
      <c r="BT41" s="106">
        <v>18.76</v>
      </c>
      <c r="BU41" s="107"/>
      <c r="BV41" s="107"/>
      <c r="BW41" s="107"/>
      <c r="BX41" s="107"/>
      <c r="BY41" s="107"/>
      <c r="BZ41" s="108"/>
      <c r="CA41" s="103">
        <v>0.45</v>
      </c>
      <c r="CB41" s="104"/>
      <c r="CC41" s="104"/>
      <c r="CD41" s="104"/>
      <c r="CE41" s="104"/>
      <c r="CF41" s="104"/>
      <c r="CG41" s="105"/>
      <c r="CH41" s="103">
        <f t="shared" si="2"/>
        <v>19.21</v>
      </c>
      <c r="CI41" s="104"/>
      <c r="CJ41" s="104"/>
      <c r="CK41" s="104"/>
      <c r="CL41" s="104"/>
      <c r="CM41" s="104"/>
      <c r="CN41" s="105"/>
      <c r="CO41" s="103">
        <v>11.15</v>
      </c>
      <c r="CP41" s="104"/>
      <c r="CQ41" s="104"/>
      <c r="CR41" s="104"/>
      <c r="CS41" s="104"/>
      <c r="CT41" s="104"/>
      <c r="CU41" s="105"/>
      <c r="CV41" s="103">
        <f t="shared" si="3"/>
        <v>14.92</v>
      </c>
      <c r="CW41" s="104"/>
      <c r="CX41" s="104"/>
      <c r="CY41" s="104"/>
      <c r="CZ41" s="104"/>
      <c r="DA41" s="104"/>
      <c r="DB41" s="104"/>
      <c r="DC41" s="104"/>
      <c r="DD41" s="105"/>
      <c r="DE41" s="103">
        <f t="shared" si="4"/>
        <v>14.92</v>
      </c>
      <c r="DF41" s="104"/>
      <c r="DG41" s="104"/>
      <c r="DH41" s="104"/>
      <c r="DI41" s="104"/>
      <c r="DJ41" s="104"/>
      <c r="DK41" s="104"/>
      <c r="DL41" s="104"/>
      <c r="DM41" s="105"/>
      <c r="DN41" s="103">
        <v>11.92</v>
      </c>
      <c r="DO41" s="104"/>
      <c r="DP41" s="104"/>
      <c r="DQ41" s="104"/>
      <c r="DR41" s="104"/>
      <c r="DS41" s="104"/>
      <c r="DT41" s="105"/>
      <c r="DU41" s="103">
        <v>0.31</v>
      </c>
      <c r="DV41" s="104"/>
      <c r="DW41" s="104"/>
      <c r="DX41" s="104"/>
      <c r="DY41" s="104"/>
      <c r="DZ41" s="104"/>
      <c r="EA41" s="105"/>
      <c r="EB41" s="103">
        <f t="shared" si="5"/>
        <v>12.23</v>
      </c>
      <c r="EC41" s="104"/>
      <c r="ED41" s="104"/>
      <c r="EE41" s="104"/>
      <c r="EF41" s="104"/>
      <c r="EG41" s="104"/>
      <c r="EH41" s="105"/>
      <c r="EI41" s="109">
        <v>2.69</v>
      </c>
      <c r="EJ41" s="110"/>
      <c r="EK41" s="110"/>
      <c r="EL41" s="110"/>
      <c r="EM41" s="110"/>
      <c r="EN41" s="110"/>
      <c r="EO41" s="111"/>
      <c r="EP41" s="97"/>
      <c r="EQ41" s="98"/>
      <c r="ER41" s="98"/>
      <c r="ES41" s="98"/>
      <c r="ET41" s="98"/>
      <c r="EU41" s="98"/>
      <c r="EV41" s="98"/>
      <c r="EW41" s="98"/>
      <c r="EX41" s="98"/>
      <c r="EY41" s="99"/>
    </row>
    <row r="42" spans="1:155" s="112" customFormat="1" ht="8.25">
      <c r="A42" s="119" t="s">
        <v>199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1"/>
      <c r="AN42" s="97" t="s">
        <v>202</v>
      </c>
      <c r="AO42" s="98"/>
      <c r="AP42" s="98"/>
      <c r="AQ42" s="98"/>
      <c r="AR42" s="98"/>
      <c r="AS42" s="98"/>
      <c r="AT42" s="98"/>
      <c r="AU42" s="99"/>
      <c r="AV42" s="100"/>
      <c r="AW42" s="101"/>
      <c r="AX42" s="101"/>
      <c r="AY42" s="101"/>
      <c r="AZ42" s="101"/>
      <c r="BA42" s="102"/>
      <c r="BB42" s="103">
        <f t="shared" si="0"/>
        <v>17.599999999999998</v>
      </c>
      <c r="BC42" s="104"/>
      <c r="BD42" s="104"/>
      <c r="BE42" s="104"/>
      <c r="BF42" s="104"/>
      <c r="BG42" s="104"/>
      <c r="BH42" s="104"/>
      <c r="BI42" s="104"/>
      <c r="BJ42" s="105"/>
      <c r="BK42" s="103">
        <f t="shared" si="1"/>
        <v>17.599999999999998</v>
      </c>
      <c r="BL42" s="104"/>
      <c r="BM42" s="104"/>
      <c r="BN42" s="104"/>
      <c r="BO42" s="104"/>
      <c r="BP42" s="104"/>
      <c r="BQ42" s="104"/>
      <c r="BR42" s="104"/>
      <c r="BS42" s="105"/>
      <c r="BT42" s="106">
        <v>11.5</v>
      </c>
      <c r="BU42" s="107"/>
      <c r="BV42" s="107"/>
      <c r="BW42" s="107"/>
      <c r="BX42" s="107"/>
      <c r="BY42" s="107"/>
      <c r="BZ42" s="108"/>
      <c r="CA42" s="103">
        <v>2.2</v>
      </c>
      <c r="CB42" s="104"/>
      <c r="CC42" s="104"/>
      <c r="CD42" s="104"/>
      <c r="CE42" s="104"/>
      <c r="CF42" s="104"/>
      <c r="CG42" s="105"/>
      <c r="CH42" s="103">
        <f t="shared" si="2"/>
        <v>13.7</v>
      </c>
      <c r="CI42" s="104"/>
      <c r="CJ42" s="104"/>
      <c r="CK42" s="104"/>
      <c r="CL42" s="104"/>
      <c r="CM42" s="104"/>
      <c r="CN42" s="105"/>
      <c r="CO42" s="103">
        <v>3.9</v>
      </c>
      <c r="CP42" s="104"/>
      <c r="CQ42" s="104"/>
      <c r="CR42" s="104"/>
      <c r="CS42" s="104"/>
      <c r="CT42" s="104"/>
      <c r="CU42" s="105"/>
      <c r="CV42" s="103">
        <f t="shared" si="3"/>
        <v>33.730000000000004</v>
      </c>
      <c r="CW42" s="104"/>
      <c r="CX42" s="104"/>
      <c r="CY42" s="104"/>
      <c r="CZ42" s="104"/>
      <c r="DA42" s="104"/>
      <c r="DB42" s="104"/>
      <c r="DC42" s="104"/>
      <c r="DD42" s="105"/>
      <c r="DE42" s="103">
        <f t="shared" si="4"/>
        <v>33.730000000000004</v>
      </c>
      <c r="DF42" s="104"/>
      <c r="DG42" s="104"/>
      <c r="DH42" s="104"/>
      <c r="DI42" s="104"/>
      <c r="DJ42" s="104"/>
      <c r="DK42" s="104"/>
      <c r="DL42" s="104"/>
      <c r="DM42" s="105"/>
      <c r="DN42" s="103">
        <v>24.64</v>
      </c>
      <c r="DO42" s="104"/>
      <c r="DP42" s="104"/>
      <c r="DQ42" s="104"/>
      <c r="DR42" s="104"/>
      <c r="DS42" s="104"/>
      <c r="DT42" s="105"/>
      <c r="DU42" s="103">
        <v>3.25</v>
      </c>
      <c r="DV42" s="104"/>
      <c r="DW42" s="104"/>
      <c r="DX42" s="104"/>
      <c r="DY42" s="104"/>
      <c r="DZ42" s="104"/>
      <c r="EA42" s="105"/>
      <c r="EB42" s="103">
        <f t="shared" si="5"/>
        <v>27.89</v>
      </c>
      <c r="EC42" s="104"/>
      <c r="ED42" s="104"/>
      <c r="EE42" s="104"/>
      <c r="EF42" s="104"/>
      <c r="EG42" s="104"/>
      <c r="EH42" s="105"/>
      <c r="EI42" s="109">
        <v>5.84</v>
      </c>
      <c r="EJ42" s="110"/>
      <c r="EK42" s="110"/>
      <c r="EL42" s="110"/>
      <c r="EM42" s="110"/>
      <c r="EN42" s="110"/>
      <c r="EO42" s="111"/>
      <c r="EP42" s="97"/>
      <c r="EQ42" s="98"/>
      <c r="ER42" s="98"/>
      <c r="ES42" s="98"/>
      <c r="ET42" s="98"/>
      <c r="EU42" s="98"/>
      <c r="EV42" s="98"/>
      <c r="EW42" s="98"/>
      <c r="EX42" s="98"/>
      <c r="EY42" s="99"/>
    </row>
    <row r="43" spans="1:155" s="112" customFormat="1" ht="8.25">
      <c r="A43" s="119" t="s">
        <v>200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1"/>
      <c r="AN43" s="97" t="s">
        <v>202</v>
      </c>
      <c r="AO43" s="98"/>
      <c r="AP43" s="98"/>
      <c r="AQ43" s="98"/>
      <c r="AR43" s="98"/>
      <c r="AS43" s="98"/>
      <c r="AT43" s="98"/>
      <c r="AU43" s="99"/>
      <c r="AV43" s="100"/>
      <c r="AW43" s="101"/>
      <c r="AX43" s="101"/>
      <c r="AY43" s="101"/>
      <c r="AZ43" s="101"/>
      <c r="BA43" s="102"/>
      <c r="BB43" s="103">
        <f t="shared" si="0"/>
        <v>40.7</v>
      </c>
      <c r="BC43" s="104"/>
      <c r="BD43" s="104"/>
      <c r="BE43" s="104"/>
      <c r="BF43" s="104"/>
      <c r="BG43" s="104"/>
      <c r="BH43" s="104"/>
      <c r="BI43" s="104"/>
      <c r="BJ43" s="105"/>
      <c r="BK43" s="103">
        <f t="shared" si="1"/>
        <v>40.7</v>
      </c>
      <c r="BL43" s="104"/>
      <c r="BM43" s="104"/>
      <c r="BN43" s="104"/>
      <c r="BO43" s="104"/>
      <c r="BP43" s="104"/>
      <c r="BQ43" s="104"/>
      <c r="BR43" s="104"/>
      <c r="BS43" s="105"/>
      <c r="BT43" s="106">
        <v>31.2</v>
      </c>
      <c r="BU43" s="107"/>
      <c r="BV43" s="107"/>
      <c r="BW43" s="107"/>
      <c r="BX43" s="107"/>
      <c r="BY43" s="107"/>
      <c r="BZ43" s="108"/>
      <c r="CA43" s="103">
        <v>0.7</v>
      </c>
      <c r="CB43" s="104"/>
      <c r="CC43" s="104"/>
      <c r="CD43" s="104"/>
      <c r="CE43" s="104"/>
      <c r="CF43" s="104"/>
      <c r="CG43" s="105"/>
      <c r="CH43" s="103">
        <f t="shared" si="2"/>
        <v>31.9</v>
      </c>
      <c r="CI43" s="104"/>
      <c r="CJ43" s="104"/>
      <c r="CK43" s="104"/>
      <c r="CL43" s="104"/>
      <c r="CM43" s="104"/>
      <c r="CN43" s="105"/>
      <c r="CO43" s="103">
        <v>8.8</v>
      </c>
      <c r="CP43" s="104"/>
      <c r="CQ43" s="104"/>
      <c r="CR43" s="104"/>
      <c r="CS43" s="104"/>
      <c r="CT43" s="104"/>
      <c r="CU43" s="105"/>
      <c r="CV43" s="103">
        <f t="shared" si="3"/>
        <v>47</v>
      </c>
      <c r="CW43" s="104"/>
      <c r="CX43" s="104"/>
      <c r="CY43" s="104"/>
      <c r="CZ43" s="104"/>
      <c r="DA43" s="104"/>
      <c r="DB43" s="104"/>
      <c r="DC43" s="104"/>
      <c r="DD43" s="105"/>
      <c r="DE43" s="103">
        <f t="shared" si="4"/>
        <v>47</v>
      </c>
      <c r="DF43" s="104"/>
      <c r="DG43" s="104"/>
      <c r="DH43" s="104"/>
      <c r="DI43" s="104"/>
      <c r="DJ43" s="104"/>
      <c r="DK43" s="104"/>
      <c r="DL43" s="104"/>
      <c r="DM43" s="105"/>
      <c r="DN43" s="103">
        <v>38</v>
      </c>
      <c r="DO43" s="104"/>
      <c r="DP43" s="104"/>
      <c r="DQ43" s="104"/>
      <c r="DR43" s="104"/>
      <c r="DS43" s="104"/>
      <c r="DT43" s="105"/>
      <c r="DU43" s="103">
        <v>1</v>
      </c>
      <c r="DV43" s="104"/>
      <c r="DW43" s="104"/>
      <c r="DX43" s="104"/>
      <c r="DY43" s="104"/>
      <c r="DZ43" s="104"/>
      <c r="EA43" s="105"/>
      <c r="EB43" s="103">
        <f t="shared" si="5"/>
        <v>39</v>
      </c>
      <c r="EC43" s="104"/>
      <c r="ED43" s="104"/>
      <c r="EE43" s="104"/>
      <c r="EF43" s="104"/>
      <c r="EG43" s="104"/>
      <c r="EH43" s="105"/>
      <c r="EI43" s="109">
        <v>8</v>
      </c>
      <c r="EJ43" s="110"/>
      <c r="EK43" s="110"/>
      <c r="EL43" s="110"/>
      <c r="EM43" s="110"/>
      <c r="EN43" s="110"/>
      <c r="EO43" s="111"/>
      <c r="EP43" s="97"/>
      <c r="EQ43" s="98"/>
      <c r="ER43" s="98"/>
      <c r="ES43" s="98"/>
      <c r="ET43" s="98"/>
      <c r="EU43" s="98"/>
      <c r="EV43" s="98"/>
      <c r="EW43" s="98"/>
      <c r="EX43" s="98"/>
      <c r="EY43" s="99"/>
    </row>
    <row r="44" spans="1:155" s="112" customFormat="1" ht="41.25" customHeight="1">
      <c r="A44" s="113" t="s">
        <v>203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5"/>
      <c r="AN44" s="97" t="s">
        <v>5</v>
      </c>
      <c r="AO44" s="98"/>
      <c r="AP44" s="98"/>
      <c r="AQ44" s="98"/>
      <c r="AR44" s="98"/>
      <c r="AS44" s="98"/>
      <c r="AT44" s="98"/>
      <c r="AU44" s="99"/>
      <c r="AV44" s="100" t="s">
        <v>204</v>
      </c>
      <c r="AW44" s="101"/>
      <c r="AX44" s="101"/>
      <c r="AY44" s="101"/>
      <c r="AZ44" s="101"/>
      <c r="BA44" s="102"/>
      <c r="BB44" s="103">
        <f t="shared" si="0"/>
        <v>32821.58</v>
      </c>
      <c r="BC44" s="104"/>
      <c r="BD44" s="104"/>
      <c r="BE44" s="104"/>
      <c r="BF44" s="104"/>
      <c r="BG44" s="104"/>
      <c r="BH44" s="104"/>
      <c r="BI44" s="104"/>
      <c r="BJ44" s="105"/>
      <c r="BK44" s="103">
        <f t="shared" si="1"/>
        <v>32821.58</v>
      </c>
      <c r="BL44" s="104"/>
      <c r="BM44" s="104"/>
      <c r="BN44" s="104"/>
      <c r="BO44" s="104"/>
      <c r="BP44" s="104"/>
      <c r="BQ44" s="104"/>
      <c r="BR44" s="104"/>
      <c r="BS44" s="105"/>
      <c r="BT44" s="106">
        <v>21590.91</v>
      </c>
      <c r="BU44" s="107"/>
      <c r="BV44" s="107"/>
      <c r="BW44" s="107"/>
      <c r="BX44" s="107"/>
      <c r="BY44" s="107"/>
      <c r="BZ44" s="108"/>
      <c r="CA44" s="103">
        <v>1181.86</v>
      </c>
      <c r="CB44" s="104"/>
      <c r="CC44" s="104"/>
      <c r="CD44" s="104"/>
      <c r="CE44" s="104"/>
      <c r="CF44" s="104"/>
      <c r="CG44" s="105"/>
      <c r="CH44" s="103">
        <f t="shared" si="2"/>
        <v>22772.77</v>
      </c>
      <c r="CI44" s="104"/>
      <c r="CJ44" s="104"/>
      <c r="CK44" s="104"/>
      <c r="CL44" s="104"/>
      <c r="CM44" s="104"/>
      <c r="CN44" s="105"/>
      <c r="CO44" s="103">
        <v>10048.81</v>
      </c>
      <c r="CP44" s="104"/>
      <c r="CQ44" s="104"/>
      <c r="CR44" s="104"/>
      <c r="CS44" s="104"/>
      <c r="CT44" s="104"/>
      <c r="CU44" s="105"/>
      <c r="CV44" s="103">
        <f t="shared" si="3"/>
        <v>33768.7</v>
      </c>
      <c r="CW44" s="104"/>
      <c r="CX44" s="104"/>
      <c r="CY44" s="104"/>
      <c r="CZ44" s="104"/>
      <c r="DA44" s="104"/>
      <c r="DB44" s="104"/>
      <c r="DC44" s="104"/>
      <c r="DD44" s="105"/>
      <c r="DE44" s="103">
        <f t="shared" si="4"/>
        <v>33768.7</v>
      </c>
      <c r="DF44" s="104"/>
      <c r="DG44" s="104"/>
      <c r="DH44" s="104"/>
      <c r="DI44" s="104"/>
      <c r="DJ44" s="104"/>
      <c r="DK44" s="104"/>
      <c r="DL44" s="104"/>
      <c r="DM44" s="105"/>
      <c r="DN44" s="103">
        <v>23533.5</v>
      </c>
      <c r="DO44" s="104"/>
      <c r="DP44" s="104"/>
      <c r="DQ44" s="104"/>
      <c r="DR44" s="104"/>
      <c r="DS44" s="104"/>
      <c r="DT44" s="105"/>
      <c r="DU44" s="103">
        <v>1300.1</v>
      </c>
      <c r="DV44" s="104"/>
      <c r="DW44" s="104"/>
      <c r="DX44" s="104"/>
      <c r="DY44" s="104"/>
      <c r="DZ44" s="104"/>
      <c r="EA44" s="105"/>
      <c r="EB44" s="103">
        <f t="shared" si="5"/>
        <v>24833.6</v>
      </c>
      <c r="EC44" s="104"/>
      <c r="ED44" s="104"/>
      <c r="EE44" s="104"/>
      <c r="EF44" s="104"/>
      <c r="EG44" s="104"/>
      <c r="EH44" s="105"/>
      <c r="EI44" s="109">
        <v>8935.1</v>
      </c>
      <c r="EJ44" s="110"/>
      <c r="EK44" s="110"/>
      <c r="EL44" s="110"/>
      <c r="EM44" s="110"/>
      <c r="EN44" s="110"/>
      <c r="EO44" s="111"/>
      <c r="EP44" s="97"/>
      <c r="EQ44" s="98"/>
      <c r="ER44" s="98"/>
      <c r="ES44" s="98"/>
      <c r="ET44" s="98"/>
      <c r="EU44" s="98"/>
      <c r="EV44" s="98"/>
      <c r="EW44" s="98"/>
      <c r="EX44" s="98"/>
      <c r="EY44" s="99"/>
    </row>
    <row r="45" spans="1:155" s="112" customFormat="1" ht="8.25">
      <c r="A45" s="113" t="s">
        <v>205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5"/>
      <c r="AN45" s="97" t="s">
        <v>5</v>
      </c>
      <c r="AO45" s="98"/>
      <c r="AP45" s="98"/>
      <c r="AQ45" s="98"/>
      <c r="AR45" s="98"/>
      <c r="AS45" s="98"/>
      <c r="AT45" s="98"/>
      <c r="AU45" s="99"/>
      <c r="AV45" s="100" t="s">
        <v>206</v>
      </c>
      <c r="AW45" s="101"/>
      <c r="AX45" s="101"/>
      <c r="AY45" s="101"/>
      <c r="AZ45" s="101"/>
      <c r="BA45" s="102"/>
      <c r="BB45" s="103">
        <f t="shared" si="0"/>
        <v>115364.79999999999</v>
      </c>
      <c r="BC45" s="104"/>
      <c r="BD45" s="104"/>
      <c r="BE45" s="104"/>
      <c r="BF45" s="104"/>
      <c r="BG45" s="104"/>
      <c r="BH45" s="104"/>
      <c r="BI45" s="104"/>
      <c r="BJ45" s="105"/>
      <c r="BK45" s="103">
        <f t="shared" si="1"/>
        <v>115364.79999999999</v>
      </c>
      <c r="BL45" s="104"/>
      <c r="BM45" s="104"/>
      <c r="BN45" s="104"/>
      <c r="BO45" s="104"/>
      <c r="BP45" s="104"/>
      <c r="BQ45" s="104"/>
      <c r="BR45" s="104"/>
      <c r="BS45" s="105"/>
      <c r="BT45" s="106">
        <v>111346.54</v>
      </c>
      <c r="BU45" s="107"/>
      <c r="BV45" s="107"/>
      <c r="BW45" s="107"/>
      <c r="BX45" s="107"/>
      <c r="BY45" s="107"/>
      <c r="BZ45" s="108"/>
      <c r="CA45" s="103">
        <v>95.04</v>
      </c>
      <c r="CB45" s="104"/>
      <c r="CC45" s="104"/>
      <c r="CD45" s="104"/>
      <c r="CE45" s="104"/>
      <c r="CF45" s="104"/>
      <c r="CG45" s="105"/>
      <c r="CH45" s="103">
        <f t="shared" si="2"/>
        <v>111441.57999999999</v>
      </c>
      <c r="CI45" s="104"/>
      <c r="CJ45" s="104"/>
      <c r="CK45" s="104"/>
      <c r="CL45" s="104"/>
      <c r="CM45" s="104"/>
      <c r="CN45" s="105"/>
      <c r="CO45" s="103">
        <v>3923.22</v>
      </c>
      <c r="CP45" s="104"/>
      <c r="CQ45" s="104"/>
      <c r="CR45" s="104"/>
      <c r="CS45" s="104"/>
      <c r="CT45" s="104"/>
      <c r="CU45" s="105"/>
      <c r="CV45" s="103">
        <f t="shared" si="3"/>
        <v>112363.15000000001</v>
      </c>
      <c r="CW45" s="104"/>
      <c r="CX45" s="104"/>
      <c r="CY45" s="104"/>
      <c r="CZ45" s="104"/>
      <c r="DA45" s="104"/>
      <c r="DB45" s="104"/>
      <c r="DC45" s="104"/>
      <c r="DD45" s="105"/>
      <c r="DE45" s="103">
        <f t="shared" si="4"/>
        <v>112363.15000000001</v>
      </c>
      <c r="DF45" s="104"/>
      <c r="DG45" s="104"/>
      <c r="DH45" s="104"/>
      <c r="DI45" s="104"/>
      <c r="DJ45" s="104"/>
      <c r="DK45" s="104"/>
      <c r="DL45" s="104"/>
      <c r="DM45" s="105"/>
      <c r="DN45" s="103">
        <v>108575.33</v>
      </c>
      <c r="DO45" s="104"/>
      <c r="DP45" s="104"/>
      <c r="DQ45" s="104"/>
      <c r="DR45" s="104"/>
      <c r="DS45" s="104"/>
      <c r="DT45" s="105"/>
      <c r="DU45" s="103">
        <v>108.46</v>
      </c>
      <c r="DV45" s="104"/>
      <c r="DW45" s="104"/>
      <c r="DX45" s="104"/>
      <c r="DY45" s="104"/>
      <c r="DZ45" s="104"/>
      <c r="EA45" s="105"/>
      <c r="EB45" s="103">
        <f t="shared" si="5"/>
        <v>108683.79000000001</v>
      </c>
      <c r="EC45" s="104"/>
      <c r="ED45" s="104"/>
      <c r="EE45" s="104"/>
      <c r="EF45" s="104"/>
      <c r="EG45" s="104"/>
      <c r="EH45" s="105"/>
      <c r="EI45" s="109">
        <v>3679.36</v>
      </c>
      <c r="EJ45" s="110"/>
      <c r="EK45" s="110"/>
      <c r="EL45" s="110"/>
      <c r="EM45" s="110"/>
      <c r="EN45" s="110"/>
      <c r="EO45" s="111"/>
      <c r="EP45" s="97"/>
      <c r="EQ45" s="98"/>
      <c r="ER45" s="98"/>
      <c r="ES45" s="98"/>
      <c r="ET45" s="98"/>
      <c r="EU45" s="98"/>
      <c r="EV45" s="98"/>
      <c r="EW45" s="98"/>
      <c r="EX45" s="98"/>
      <c r="EY45" s="99"/>
    </row>
    <row r="46" spans="1:155" s="112" customFormat="1" ht="8.25">
      <c r="A46" s="113" t="s">
        <v>207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5"/>
      <c r="AN46" s="131" t="s">
        <v>5</v>
      </c>
      <c r="AO46" s="132"/>
      <c r="AP46" s="132"/>
      <c r="AQ46" s="132"/>
      <c r="AR46" s="132"/>
      <c r="AS46" s="132"/>
      <c r="AT46" s="132"/>
      <c r="AU46" s="133"/>
      <c r="AV46" s="134" t="s">
        <v>208</v>
      </c>
      <c r="AW46" s="135"/>
      <c r="AX46" s="135"/>
      <c r="AY46" s="135"/>
      <c r="AZ46" s="135"/>
      <c r="BA46" s="136"/>
      <c r="BB46" s="103">
        <f t="shared" si="0"/>
        <v>0</v>
      </c>
      <c r="BC46" s="104"/>
      <c r="BD46" s="104"/>
      <c r="BE46" s="104"/>
      <c r="BF46" s="104"/>
      <c r="BG46" s="104"/>
      <c r="BH46" s="104"/>
      <c r="BI46" s="104"/>
      <c r="BJ46" s="105"/>
      <c r="BK46" s="103">
        <f t="shared" si="1"/>
        <v>0</v>
      </c>
      <c r="BL46" s="104"/>
      <c r="BM46" s="104"/>
      <c r="BN46" s="104"/>
      <c r="BO46" s="104"/>
      <c r="BP46" s="104"/>
      <c r="BQ46" s="104"/>
      <c r="BR46" s="104"/>
      <c r="BS46" s="105"/>
      <c r="BT46" s="122"/>
      <c r="BU46" s="123"/>
      <c r="BV46" s="123"/>
      <c r="BW46" s="123"/>
      <c r="BX46" s="123"/>
      <c r="BY46" s="123"/>
      <c r="BZ46" s="124"/>
      <c r="CA46" s="109"/>
      <c r="CB46" s="110"/>
      <c r="CC46" s="110"/>
      <c r="CD46" s="110"/>
      <c r="CE46" s="110"/>
      <c r="CF46" s="110"/>
      <c r="CG46" s="111"/>
      <c r="CH46" s="103">
        <f t="shared" si="2"/>
        <v>0</v>
      </c>
      <c r="CI46" s="104"/>
      <c r="CJ46" s="104"/>
      <c r="CK46" s="104"/>
      <c r="CL46" s="104"/>
      <c r="CM46" s="104"/>
      <c r="CN46" s="105"/>
      <c r="CO46" s="109"/>
      <c r="CP46" s="110"/>
      <c r="CQ46" s="110"/>
      <c r="CR46" s="110"/>
      <c r="CS46" s="110"/>
      <c r="CT46" s="110"/>
      <c r="CU46" s="111"/>
      <c r="CV46" s="103">
        <f t="shared" si="3"/>
        <v>0</v>
      </c>
      <c r="CW46" s="104"/>
      <c r="CX46" s="104"/>
      <c r="CY46" s="104"/>
      <c r="CZ46" s="104"/>
      <c r="DA46" s="104"/>
      <c r="DB46" s="104"/>
      <c r="DC46" s="104"/>
      <c r="DD46" s="105"/>
      <c r="DE46" s="103">
        <f t="shared" si="4"/>
        <v>0</v>
      </c>
      <c r="DF46" s="104"/>
      <c r="DG46" s="104"/>
      <c r="DH46" s="104"/>
      <c r="DI46" s="104"/>
      <c r="DJ46" s="104"/>
      <c r="DK46" s="104"/>
      <c r="DL46" s="104"/>
      <c r="DM46" s="105"/>
      <c r="DN46" s="109">
        <v>0</v>
      </c>
      <c r="DO46" s="110"/>
      <c r="DP46" s="110"/>
      <c r="DQ46" s="110"/>
      <c r="DR46" s="110"/>
      <c r="DS46" s="110"/>
      <c r="DT46" s="111"/>
      <c r="DU46" s="109">
        <v>0</v>
      </c>
      <c r="DV46" s="110"/>
      <c r="DW46" s="110"/>
      <c r="DX46" s="110"/>
      <c r="DY46" s="110"/>
      <c r="DZ46" s="110"/>
      <c r="EA46" s="111"/>
      <c r="EB46" s="103">
        <f t="shared" si="5"/>
        <v>0</v>
      </c>
      <c r="EC46" s="104"/>
      <c r="ED46" s="104"/>
      <c r="EE46" s="104"/>
      <c r="EF46" s="104"/>
      <c r="EG46" s="104"/>
      <c r="EH46" s="105"/>
      <c r="EI46" s="109">
        <v>0</v>
      </c>
      <c r="EJ46" s="110"/>
      <c r="EK46" s="110"/>
      <c r="EL46" s="110"/>
      <c r="EM46" s="110"/>
      <c r="EN46" s="110"/>
      <c r="EO46" s="111"/>
      <c r="EP46" s="131"/>
      <c r="EQ46" s="132"/>
      <c r="ER46" s="132"/>
      <c r="ES46" s="132"/>
      <c r="ET46" s="132"/>
      <c r="EU46" s="132"/>
      <c r="EV46" s="132"/>
      <c r="EW46" s="132"/>
      <c r="EX46" s="132"/>
      <c r="EY46" s="133"/>
    </row>
    <row r="47" spans="1:155" s="112" customFormat="1" ht="8.25">
      <c r="A47" s="128" t="s">
        <v>54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30"/>
      <c r="AN47" s="97" t="s">
        <v>5</v>
      </c>
      <c r="AO47" s="98"/>
      <c r="AP47" s="98"/>
      <c r="AQ47" s="98"/>
      <c r="AR47" s="98"/>
      <c r="AS47" s="98"/>
      <c r="AT47" s="98"/>
      <c r="AU47" s="99"/>
      <c r="AV47" s="100" t="s">
        <v>209</v>
      </c>
      <c r="AW47" s="101"/>
      <c r="AX47" s="101"/>
      <c r="AY47" s="101"/>
      <c r="AZ47" s="101"/>
      <c r="BA47" s="102"/>
      <c r="BB47" s="103">
        <f t="shared" si="0"/>
        <v>0</v>
      </c>
      <c r="BC47" s="104"/>
      <c r="BD47" s="104"/>
      <c r="BE47" s="104"/>
      <c r="BF47" s="104"/>
      <c r="BG47" s="104"/>
      <c r="BH47" s="104"/>
      <c r="BI47" s="104"/>
      <c r="BJ47" s="105"/>
      <c r="BK47" s="103">
        <f t="shared" si="1"/>
        <v>0</v>
      </c>
      <c r="BL47" s="104"/>
      <c r="BM47" s="104"/>
      <c r="BN47" s="104"/>
      <c r="BO47" s="104"/>
      <c r="BP47" s="104"/>
      <c r="BQ47" s="104"/>
      <c r="BR47" s="104"/>
      <c r="BS47" s="105"/>
      <c r="BT47" s="106"/>
      <c r="BU47" s="107"/>
      <c r="BV47" s="107"/>
      <c r="BW47" s="107"/>
      <c r="BX47" s="107"/>
      <c r="BY47" s="107"/>
      <c r="BZ47" s="108"/>
      <c r="CA47" s="103"/>
      <c r="CB47" s="104"/>
      <c r="CC47" s="104"/>
      <c r="CD47" s="104"/>
      <c r="CE47" s="104"/>
      <c r="CF47" s="104"/>
      <c r="CG47" s="105"/>
      <c r="CH47" s="103">
        <f t="shared" si="2"/>
        <v>0</v>
      </c>
      <c r="CI47" s="104"/>
      <c r="CJ47" s="104"/>
      <c r="CK47" s="104"/>
      <c r="CL47" s="104"/>
      <c r="CM47" s="104"/>
      <c r="CN47" s="105"/>
      <c r="CO47" s="103"/>
      <c r="CP47" s="104"/>
      <c r="CQ47" s="104"/>
      <c r="CR47" s="104"/>
      <c r="CS47" s="104"/>
      <c r="CT47" s="104"/>
      <c r="CU47" s="105"/>
      <c r="CV47" s="103">
        <f t="shared" si="3"/>
        <v>0</v>
      </c>
      <c r="CW47" s="104"/>
      <c r="CX47" s="104"/>
      <c r="CY47" s="104"/>
      <c r="CZ47" s="104"/>
      <c r="DA47" s="104"/>
      <c r="DB47" s="104"/>
      <c r="DC47" s="104"/>
      <c r="DD47" s="105"/>
      <c r="DE47" s="103">
        <f t="shared" si="4"/>
        <v>0</v>
      </c>
      <c r="DF47" s="104"/>
      <c r="DG47" s="104"/>
      <c r="DH47" s="104"/>
      <c r="DI47" s="104"/>
      <c r="DJ47" s="104"/>
      <c r="DK47" s="104"/>
      <c r="DL47" s="104"/>
      <c r="DM47" s="105"/>
      <c r="DN47" s="103">
        <v>0</v>
      </c>
      <c r="DO47" s="104"/>
      <c r="DP47" s="104"/>
      <c r="DQ47" s="104"/>
      <c r="DR47" s="104"/>
      <c r="DS47" s="104"/>
      <c r="DT47" s="105"/>
      <c r="DU47" s="103">
        <v>0</v>
      </c>
      <c r="DV47" s="104"/>
      <c r="DW47" s="104"/>
      <c r="DX47" s="104"/>
      <c r="DY47" s="104"/>
      <c r="DZ47" s="104"/>
      <c r="EA47" s="105"/>
      <c r="EB47" s="103">
        <f t="shared" si="5"/>
        <v>0</v>
      </c>
      <c r="EC47" s="104"/>
      <c r="ED47" s="104"/>
      <c r="EE47" s="104"/>
      <c r="EF47" s="104"/>
      <c r="EG47" s="104"/>
      <c r="EH47" s="105"/>
      <c r="EI47" s="109">
        <v>0</v>
      </c>
      <c r="EJ47" s="110"/>
      <c r="EK47" s="110"/>
      <c r="EL47" s="110"/>
      <c r="EM47" s="110"/>
      <c r="EN47" s="110"/>
      <c r="EO47" s="111"/>
      <c r="EP47" s="97"/>
      <c r="EQ47" s="98"/>
      <c r="ER47" s="98"/>
      <c r="ES47" s="98"/>
      <c r="ET47" s="98"/>
      <c r="EU47" s="98"/>
      <c r="EV47" s="98"/>
      <c r="EW47" s="98"/>
      <c r="EX47" s="98"/>
      <c r="EY47" s="99"/>
    </row>
    <row r="48" spans="1:155" s="112" customFormat="1" ht="8.25">
      <c r="A48" s="137" t="s">
        <v>210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9"/>
      <c r="AN48" s="125" t="s">
        <v>5</v>
      </c>
      <c r="AO48" s="126"/>
      <c r="AP48" s="126"/>
      <c r="AQ48" s="126"/>
      <c r="AR48" s="126"/>
      <c r="AS48" s="126"/>
      <c r="AT48" s="126"/>
      <c r="AU48" s="127"/>
      <c r="AV48" s="140" t="s">
        <v>211</v>
      </c>
      <c r="AW48" s="141"/>
      <c r="AX48" s="141"/>
      <c r="AY48" s="141"/>
      <c r="AZ48" s="141"/>
      <c r="BA48" s="142"/>
      <c r="BB48" s="106">
        <f t="shared" si="0"/>
        <v>0</v>
      </c>
      <c r="BC48" s="107"/>
      <c r="BD48" s="107"/>
      <c r="BE48" s="107"/>
      <c r="BF48" s="107"/>
      <c r="BG48" s="107"/>
      <c r="BH48" s="107"/>
      <c r="BI48" s="107"/>
      <c r="BJ48" s="108"/>
      <c r="BK48" s="106">
        <f t="shared" si="1"/>
        <v>0</v>
      </c>
      <c r="BL48" s="107"/>
      <c r="BM48" s="107"/>
      <c r="BN48" s="107"/>
      <c r="BO48" s="107"/>
      <c r="BP48" s="107"/>
      <c r="BQ48" s="107"/>
      <c r="BR48" s="107"/>
      <c r="BS48" s="108"/>
      <c r="BT48" s="106"/>
      <c r="BU48" s="107"/>
      <c r="BV48" s="107"/>
      <c r="BW48" s="107"/>
      <c r="BX48" s="107"/>
      <c r="BY48" s="107"/>
      <c r="BZ48" s="108"/>
      <c r="CA48" s="106"/>
      <c r="CB48" s="107"/>
      <c r="CC48" s="107"/>
      <c r="CD48" s="107"/>
      <c r="CE48" s="107"/>
      <c r="CF48" s="107"/>
      <c r="CG48" s="108"/>
      <c r="CH48" s="106">
        <f t="shared" si="2"/>
        <v>0</v>
      </c>
      <c r="CI48" s="107"/>
      <c r="CJ48" s="107"/>
      <c r="CK48" s="107"/>
      <c r="CL48" s="107"/>
      <c r="CM48" s="107"/>
      <c r="CN48" s="108"/>
      <c r="CO48" s="106"/>
      <c r="CP48" s="107"/>
      <c r="CQ48" s="107"/>
      <c r="CR48" s="107"/>
      <c r="CS48" s="107"/>
      <c r="CT48" s="107"/>
      <c r="CU48" s="108"/>
      <c r="CV48" s="106">
        <f t="shared" si="3"/>
        <v>0</v>
      </c>
      <c r="CW48" s="107"/>
      <c r="CX48" s="107"/>
      <c r="CY48" s="107"/>
      <c r="CZ48" s="107"/>
      <c r="DA48" s="107"/>
      <c r="DB48" s="107"/>
      <c r="DC48" s="107"/>
      <c r="DD48" s="108"/>
      <c r="DE48" s="106">
        <f t="shared" si="4"/>
        <v>0</v>
      </c>
      <c r="DF48" s="107"/>
      <c r="DG48" s="107"/>
      <c r="DH48" s="107"/>
      <c r="DI48" s="107"/>
      <c r="DJ48" s="107"/>
      <c r="DK48" s="107"/>
      <c r="DL48" s="107"/>
      <c r="DM48" s="108"/>
      <c r="DN48" s="106">
        <v>0</v>
      </c>
      <c r="DO48" s="107"/>
      <c r="DP48" s="107"/>
      <c r="DQ48" s="107"/>
      <c r="DR48" s="107"/>
      <c r="DS48" s="107"/>
      <c r="DT48" s="108"/>
      <c r="DU48" s="106">
        <v>0</v>
      </c>
      <c r="DV48" s="107"/>
      <c r="DW48" s="107"/>
      <c r="DX48" s="107"/>
      <c r="DY48" s="107"/>
      <c r="DZ48" s="107"/>
      <c r="EA48" s="108"/>
      <c r="EB48" s="106">
        <f t="shared" si="5"/>
        <v>0</v>
      </c>
      <c r="EC48" s="107"/>
      <c r="ED48" s="107"/>
      <c r="EE48" s="107"/>
      <c r="EF48" s="107"/>
      <c r="EG48" s="107"/>
      <c r="EH48" s="108"/>
      <c r="EI48" s="122">
        <v>0</v>
      </c>
      <c r="EJ48" s="123"/>
      <c r="EK48" s="123"/>
      <c r="EL48" s="123"/>
      <c r="EM48" s="123"/>
      <c r="EN48" s="123"/>
      <c r="EO48" s="124"/>
      <c r="EP48" s="125"/>
      <c r="EQ48" s="126"/>
      <c r="ER48" s="126"/>
      <c r="ES48" s="126"/>
      <c r="ET48" s="126"/>
      <c r="EU48" s="126"/>
      <c r="EV48" s="126"/>
      <c r="EW48" s="126"/>
      <c r="EX48" s="126"/>
      <c r="EY48" s="127"/>
    </row>
    <row r="49" spans="1:155" s="112" customFormat="1" ht="16.5" customHeight="1">
      <c r="A49" s="143" t="s">
        <v>212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5"/>
      <c r="AN49" s="125" t="s">
        <v>5</v>
      </c>
      <c r="AO49" s="126"/>
      <c r="AP49" s="126"/>
      <c r="AQ49" s="126"/>
      <c r="AR49" s="126"/>
      <c r="AS49" s="126"/>
      <c r="AT49" s="126"/>
      <c r="AU49" s="127"/>
      <c r="AV49" s="140" t="s">
        <v>213</v>
      </c>
      <c r="AW49" s="141"/>
      <c r="AX49" s="141"/>
      <c r="AY49" s="141"/>
      <c r="AZ49" s="141"/>
      <c r="BA49" s="142"/>
      <c r="BB49" s="106">
        <f t="shared" si="0"/>
        <v>34208.21</v>
      </c>
      <c r="BC49" s="107"/>
      <c r="BD49" s="107"/>
      <c r="BE49" s="107"/>
      <c r="BF49" s="107"/>
      <c r="BG49" s="107"/>
      <c r="BH49" s="107"/>
      <c r="BI49" s="107"/>
      <c r="BJ49" s="108"/>
      <c r="BK49" s="106">
        <f t="shared" si="1"/>
        <v>34208.21</v>
      </c>
      <c r="BL49" s="107"/>
      <c r="BM49" s="107"/>
      <c r="BN49" s="107"/>
      <c r="BO49" s="107"/>
      <c r="BP49" s="107"/>
      <c r="BQ49" s="107"/>
      <c r="BR49" s="107"/>
      <c r="BS49" s="108"/>
      <c r="BT49" s="106">
        <f>73.74+33328.92</f>
        <v>33402.659999999996</v>
      </c>
      <c r="BU49" s="107"/>
      <c r="BV49" s="107"/>
      <c r="BW49" s="107"/>
      <c r="BX49" s="107"/>
      <c r="BY49" s="107"/>
      <c r="BZ49" s="108"/>
      <c r="CA49" s="106">
        <v>1.33</v>
      </c>
      <c r="CB49" s="107"/>
      <c r="CC49" s="107"/>
      <c r="CD49" s="107"/>
      <c r="CE49" s="107"/>
      <c r="CF49" s="107"/>
      <c r="CG49" s="108"/>
      <c r="CH49" s="106">
        <f t="shared" si="2"/>
        <v>33403.99</v>
      </c>
      <c r="CI49" s="107"/>
      <c r="CJ49" s="107"/>
      <c r="CK49" s="107"/>
      <c r="CL49" s="107"/>
      <c r="CM49" s="107"/>
      <c r="CN49" s="108"/>
      <c r="CO49" s="106">
        <f>75.71+728.51</f>
        <v>804.22</v>
      </c>
      <c r="CP49" s="107"/>
      <c r="CQ49" s="107"/>
      <c r="CR49" s="107"/>
      <c r="CS49" s="107"/>
      <c r="CT49" s="107"/>
      <c r="CU49" s="108"/>
      <c r="CV49" s="106">
        <f t="shared" si="3"/>
        <v>151.86</v>
      </c>
      <c r="CW49" s="107"/>
      <c r="CX49" s="107"/>
      <c r="CY49" s="107"/>
      <c r="CZ49" s="107"/>
      <c r="DA49" s="107"/>
      <c r="DB49" s="107"/>
      <c r="DC49" s="107"/>
      <c r="DD49" s="108"/>
      <c r="DE49" s="106">
        <f t="shared" si="4"/>
        <v>151.86</v>
      </c>
      <c r="DF49" s="107"/>
      <c r="DG49" s="107"/>
      <c r="DH49" s="107"/>
      <c r="DI49" s="107"/>
      <c r="DJ49" s="107"/>
      <c r="DK49" s="107"/>
      <c r="DL49" s="107"/>
      <c r="DM49" s="108"/>
      <c r="DN49" s="106">
        <v>97.21000000000001</v>
      </c>
      <c r="DO49" s="107"/>
      <c r="DP49" s="107"/>
      <c r="DQ49" s="107"/>
      <c r="DR49" s="107"/>
      <c r="DS49" s="107"/>
      <c r="DT49" s="108"/>
      <c r="DU49" s="106">
        <v>2.35</v>
      </c>
      <c r="DV49" s="107"/>
      <c r="DW49" s="107"/>
      <c r="DX49" s="107"/>
      <c r="DY49" s="107"/>
      <c r="DZ49" s="107"/>
      <c r="EA49" s="108"/>
      <c r="EB49" s="106">
        <f t="shared" si="5"/>
        <v>99.56</v>
      </c>
      <c r="EC49" s="107"/>
      <c r="ED49" s="107"/>
      <c r="EE49" s="107"/>
      <c r="EF49" s="107"/>
      <c r="EG49" s="107"/>
      <c r="EH49" s="108"/>
      <c r="EI49" s="122">
        <v>52.300000000000004</v>
      </c>
      <c r="EJ49" s="123"/>
      <c r="EK49" s="123"/>
      <c r="EL49" s="123"/>
      <c r="EM49" s="123"/>
      <c r="EN49" s="123"/>
      <c r="EO49" s="124"/>
      <c r="EP49" s="125"/>
      <c r="EQ49" s="126"/>
      <c r="ER49" s="126"/>
      <c r="ES49" s="126"/>
      <c r="ET49" s="126"/>
      <c r="EU49" s="126"/>
      <c r="EV49" s="126"/>
      <c r="EW49" s="126"/>
      <c r="EX49" s="126"/>
      <c r="EY49" s="127"/>
    </row>
    <row r="50" spans="1:155" s="112" customFormat="1" ht="16.5" customHeight="1">
      <c r="A50" s="143" t="s">
        <v>214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5"/>
      <c r="AN50" s="125" t="s">
        <v>5</v>
      </c>
      <c r="AO50" s="126"/>
      <c r="AP50" s="126"/>
      <c r="AQ50" s="126"/>
      <c r="AR50" s="126"/>
      <c r="AS50" s="126"/>
      <c r="AT50" s="126"/>
      <c r="AU50" s="127"/>
      <c r="AV50" s="140" t="s">
        <v>215</v>
      </c>
      <c r="AW50" s="141"/>
      <c r="AX50" s="141"/>
      <c r="AY50" s="141"/>
      <c r="AZ50" s="141"/>
      <c r="BA50" s="142"/>
      <c r="BB50" s="106">
        <f t="shared" si="0"/>
        <v>0</v>
      </c>
      <c r="BC50" s="107"/>
      <c r="BD50" s="107"/>
      <c r="BE50" s="107"/>
      <c r="BF50" s="107"/>
      <c r="BG50" s="107"/>
      <c r="BH50" s="107"/>
      <c r="BI50" s="107"/>
      <c r="BJ50" s="108"/>
      <c r="BK50" s="106">
        <f t="shared" si="1"/>
        <v>0</v>
      </c>
      <c r="BL50" s="107"/>
      <c r="BM50" s="107"/>
      <c r="BN50" s="107"/>
      <c r="BO50" s="107"/>
      <c r="BP50" s="107"/>
      <c r="BQ50" s="107"/>
      <c r="BR50" s="107"/>
      <c r="BS50" s="108"/>
      <c r="BT50" s="106"/>
      <c r="BU50" s="107"/>
      <c r="BV50" s="107"/>
      <c r="BW50" s="107"/>
      <c r="BX50" s="107"/>
      <c r="BY50" s="107"/>
      <c r="BZ50" s="108"/>
      <c r="CA50" s="106"/>
      <c r="CB50" s="107"/>
      <c r="CC50" s="107"/>
      <c r="CD50" s="107"/>
      <c r="CE50" s="107"/>
      <c r="CF50" s="107"/>
      <c r="CG50" s="108"/>
      <c r="CH50" s="106">
        <f t="shared" si="2"/>
        <v>0</v>
      </c>
      <c r="CI50" s="107"/>
      <c r="CJ50" s="107"/>
      <c r="CK50" s="107"/>
      <c r="CL50" s="107"/>
      <c r="CM50" s="107"/>
      <c r="CN50" s="108"/>
      <c r="CO50" s="106"/>
      <c r="CP50" s="107"/>
      <c r="CQ50" s="107"/>
      <c r="CR50" s="107"/>
      <c r="CS50" s="107"/>
      <c r="CT50" s="107"/>
      <c r="CU50" s="108"/>
      <c r="CV50" s="106">
        <f t="shared" si="3"/>
        <v>0</v>
      </c>
      <c r="CW50" s="107"/>
      <c r="CX50" s="107"/>
      <c r="CY50" s="107"/>
      <c r="CZ50" s="107"/>
      <c r="DA50" s="107"/>
      <c r="DB50" s="107"/>
      <c r="DC50" s="107"/>
      <c r="DD50" s="108"/>
      <c r="DE50" s="106">
        <f t="shared" si="4"/>
        <v>0</v>
      </c>
      <c r="DF50" s="107"/>
      <c r="DG50" s="107"/>
      <c r="DH50" s="107"/>
      <c r="DI50" s="107"/>
      <c r="DJ50" s="107"/>
      <c r="DK50" s="107"/>
      <c r="DL50" s="107"/>
      <c r="DM50" s="108"/>
      <c r="DN50" s="106"/>
      <c r="DO50" s="107"/>
      <c r="DP50" s="107"/>
      <c r="DQ50" s="107"/>
      <c r="DR50" s="107"/>
      <c r="DS50" s="107"/>
      <c r="DT50" s="108"/>
      <c r="DU50" s="106"/>
      <c r="DV50" s="107"/>
      <c r="DW50" s="107"/>
      <c r="DX50" s="107"/>
      <c r="DY50" s="107"/>
      <c r="DZ50" s="107"/>
      <c r="EA50" s="108"/>
      <c r="EB50" s="106">
        <f t="shared" si="5"/>
        <v>0</v>
      </c>
      <c r="EC50" s="107"/>
      <c r="ED50" s="107"/>
      <c r="EE50" s="107"/>
      <c r="EF50" s="107"/>
      <c r="EG50" s="107"/>
      <c r="EH50" s="108"/>
      <c r="EI50" s="122"/>
      <c r="EJ50" s="123"/>
      <c r="EK50" s="123"/>
      <c r="EL50" s="123"/>
      <c r="EM50" s="123"/>
      <c r="EN50" s="123"/>
      <c r="EO50" s="124"/>
      <c r="EP50" s="125"/>
      <c r="EQ50" s="126"/>
      <c r="ER50" s="126"/>
      <c r="ES50" s="126"/>
      <c r="ET50" s="126"/>
      <c r="EU50" s="126"/>
      <c r="EV50" s="126"/>
      <c r="EW50" s="126"/>
      <c r="EX50" s="126"/>
      <c r="EY50" s="127"/>
    </row>
    <row r="51" spans="1:155" s="112" customFormat="1" ht="8.25">
      <c r="A51" s="143" t="s">
        <v>216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5"/>
      <c r="AN51" s="125" t="s">
        <v>5</v>
      </c>
      <c r="AO51" s="126"/>
      <c r="AP51" s="126"/>
      <c r="AQ51" s="126"/>
      <c r="AR51" s="126"/>
      <c r="AS51" s="126"/>
      <c r="AT51" s="126"/>
      <c r="AU51" s="127"/>
      <c r="AV51" s="140" t="s">
        <v>217</v>
      </c>
      <c r="AW51" s="141"/>
      <c r="AX51" s="141"/>
      <c r="AY51" s="141"/>
      <c r="AZ51" s="141"/>
      <c r="BA51" s="142"/>
      <c r="BB51" s="106">
        <f t="shared" si="0"/>
        <v>471332.5870000001</v>
      </c>
      <c r="BC51" s="107"/>
      <c r="BD51" s="107"/>
      <c r="BE51" s="107"/>
      <c r="BF51" s="107"/>
      <c r="BG51" s="107"/>
      <c r="BH51" s="107"/>
      <c r="BI51" s="107"/>
      <c r="BJ51" s="108"/>
      <c r="BK51" s="106">
        <f t="shared" si="1"/>
        <v>471332.5870000001</v>
      </c>
      <c r="BL51" s="107"/>
      <c r="BM51" s="107"/>
      <c r="BN51" s="107"/>
      <c r="BO51" s="107"/>
      <c r="BP51" s="107"/>
      <c r="BQ51" s="107"/>
      <c r="BR51" s="107"/>
      <c r="BS51" s="108"/>
      <c r="BT51" s="106">
        <f>BT22-BT23-BT31-BT36-BT44-BT45-BT49-BT50</f>
        <v>31997.697000000036</v>
      </c>
      <c r="BU51" s="107"/>
      <c r="BV51" s="107"/>
      <c r="BW51" s="107"/>
      <c r="BX51" s="107"/>
      <c r="BY51" s="107"/>
      <c r="BZ51" s="108"/>
      <c r="CA51" s="122">
        <f>CA22-CA23-CA31-CA36-CA44-CA45-CA49-CA50</f>
        <v>234.7999999999998</v>
      </c>
      <c r="CB51" s="123"/>
      <c r="CC51" s="123"/>
      <c r="CD51" s="123"/>
      <c r="CE51" s="123"/>
      <c r="CF51" s="123"/>
      <c r="CG51" s="124"/>
      <c r="CH51" s="106">
        <f t="shared" si="2"/>
        <v>32232.497000000036</v>
      </c>
      <c r="CI51" s="107"/>
      <c r="CJ51" s="107"/>
      <c r="CK51" s="107"/>
      <c r="CL51" s="107"/>
      <c r="CM51" s="107"/>
      <c r="CN51" s="108"/>
      <c r="CO51" s="122">
        <f>CO22-CO23-CO31-CO36-CO44-CO45-CO49-CO50</f>
        <v>439100.0900000001</v>
      </c>
      <c r="CP51" s="123"/>
      <c r="CQ51" s="123"/>
      <c r="CR51" s="123"/>
      <c r="CS51" s="123"/>
      <c r="CT51" s="123"/>
      <c r="CU51" s="124"/>
      <c r="CV51" s="106">
        <f t="shared" si="3"/>
        <v>263798.27799999993</v>
      </c>
      <c r="CW51" s="107"/>
      <c r="CX51" s="107"/>
      <c r="CY51" s="107"/>
      <c r="CZ51" s="107"/>
      <c r="DA51" s="107"/>
      <c r="DB51" s="107"/>
      <c r="DC51" s="107"/>
      <c r="DD51" s="108"/>
      <c r="DE51" s="106">
        <f t="shared" si="4"/>
        <v>263798.27799999993</v>
      </c>
      <c r="DF51" s="107"/>
      <c r="DG51" s="107"/>
      <c r="DH51" s="107"/>
      <c r="DI51" s="107"/>
      <c r="DJ51" s="107"/>
      <c r="DK51" s="107"/>
      <c r="DL51" s="107"/>
      <c r="DM51" s="108"/>
      <c r="DN51" s="122">
        <f>DN22-DN23-DN31-DN36-DN44-DN45-DN49-DN50</f>
        <v>20357.438000000002</v>
      </c>
      <c r="DO51" s="123"/>
      <c r="DP51" s="123"/>
      <c r="DQ51" s="123"/>
      <c r="DR51" s="123"/>
      <c r="DS51" s="123"/>
      <c r="DT51" s="124"/>
      <c r="DU51" s="122">
        <f>DU22-DU23-DU31-DU36-DU44-DU45-DU49-DU50</f>
        <v>431.7399999999997</v>
      </c>
      <c r="DV51" s="123"/>
      <c r="DW51" s="123"/>
      <c r="DX51" s="123"/>
      <c r="DY51" s="123"/>
      <c r="DZ51" s="123"/>
      <c r="EA51" s="124"/>
      <c r="EB51" s="106">
        <f t="shared" si="5"/>
        <v>20789.178</v>
      </c>
      <c r="EC51" s="107"/>
      <c r="ED51" s="107"/>
      <c r="EE51" s="107"/>
      <c r="EF51" s="107"/>
      <c r="EG51" s="107"/>
      <c r="EH51" s="108"/>
      <c r="EI51" s="122">
        <f>EI22-EI23-EI31-EI36-EI44-EI45-EI49-EI50</f>
        <v>243009.09999999995</v>
      </c>
      <c r="EJ51" s="123"/>
      <c r="EK51" s="123"/>
      <c r="EL51" s="123"/>
      <c r="EM51" s="123"/>
      <c r="EN51" s="123"/>
      <c r="EO51" s="124"/>
      <c r="EP51" s="125"/>
      <c r="EQ51" s="126"/>
      <c r="ER51" s="126"/>
      <c r="ES51" s="126"/>
      <c r="ET51" s="126"/>
      <c r="EU51" s="126"/>
      <c r="EV51" s="126"/>
      <c r="EW51" s="126"/>
      <c r="EX51" s="126"/>
      <c r="EY51" s="127"/>
    </row>
    <row r="52" spans="1:155" s="112" customFormat="1" ht="16.5" customHeight="1">
      <c r="A52" s="146" t="s">
        <v>218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8"/>
      <c r="AN52" s="149" t="s">
        <v>5</v>
      </c>
      <c r="AO52" s="150"/>
      <c r="AP52" s="150"/>
      <c r="AQ52" s="150"/>
      <c r="AR52" s="150"/>
      <c r="AS52" s="150"/>
      <c r="AT52" s="150"/>
      <c r="AU52" s="151"/>
      <c r="AV52" s="152" t="s">
        <v>219</v>
      </c>
      <c r="AW52" s="153"/>
      <c r="AX52" s="153"/>
      <c r="AY52" s="153"/>
      <c r="AZ52" s="153"/>
      <c r="BA52" s="154"/>
      <c r="BB52" s="106">
        <f>BK52</f>
        <v>238.22</v>
      </c>
      <c r="BC52" s="107"/>
      <c r="BD52" s="107"/>
      <c r="BE52" s="107"/>
      <c r="BF52" s="107"/>
      <c r="BG52" s="107"/>
      <c r="BH52" s="107"/>
      <c r="BI52" s="107"/>
      <c r="BJ52" s="108"/>
      <c r="BK52" s="106">
        <f>BT52+CA52+CO52</f>
        <v>238.22</v>
      </c>
      <c r="BL52" s="107"/>
      <c r="BM52" s="107"/>
      <c r="BN52" s="107"/>
      <c r="BO52" s="107"/>
      <c r="BP52" s="107"/>
      <c r="BQ52" s="107"/>
      <c r="BR52" s="107"/>
      <c r="BS52" s="108"/>
      <c r="BT52" s="122">
        <f>BT53+BT54+BT55+BT56+BT57+N("по счету 91.02")</f>
        <v>49.43</v>
      </c>
      <c r="BU52" s="123"/>
      <c r="BV52" s="123"/>
      <c r="BW52" s="123"/>
      <c r="BX52" s="123"/>
      <c r="BY52" s="123"/>
      <c r="BZ52" s="124"/>
      <c r="CA52" s="122">
        <f>CA53+CA54+CA55+CA56+CA57</f>
        <v>0</v>
      </c>
      <c r="CB52" s="123"/>
      <c r="CC52" s="123"/>
      <c r="CD52" s="123"/>
      <c r="CE52" s="123"/>
      <c r="CF52" s="123"/>
      <c r="CG52" s="124"/>
      <c r="CH52" s="106">
        <f t="shared" si="2"/>
        <v>49.43</v>
      </c>
      <c r="CI52" s="107"/>
      <c r="CJ52" s="107"/>
      <c r="CK52" s="107"/>
      <c r="CL52" s="107"/>
      <c r="CM52" s="107"/>
      <c r="CN52" s="108"/>
      <c r="CO52" s="122">
        <f>CO53+CO54+CO55+CO56+CO57</f>
        <v>188.79</v>
      </c>
      <c r="CP52" s="123"/>
      <c r="CQ52" s="123"/>
      <c r="CR52" s="123"/>
      <c r="CS52" s="123"/>
      <c r="CT52" s="123"/>
      <c r="CU52" s="124"/>
      <c r="CV52" s="106">
        <f t="shared" si="3"/>
        <v>0</v>
      </c>
      <c r="CW52" s="107"/>
      <c r="CX52" s="107"/>
      <c r="CY52" s="107"/>
      <c r="CZ52" s="107"/>
      <c r="DA52" s="107"/>
      <c r="DB52" s="107"/>
      <c r="DC52" s="107"/>
      <c r="DD52" s="108"/>
      <c r="DE52" s="106">
        <f t="shared" si="4"/>
        <v>0</v>
      </c>
      <c r="DF52" s="107"/>
      <c r="DG52" s="107"/>
      <c r="DH52" s="107"/>
      <c r="DI52" s="107"/>
      <c r="DJ52" s="107"/>
      <c r="DK52" s="107"/>
      <c r="DL52" s="107"/>
      <c r="DM52" s="108"/>
      <c r="DN52" s="122">
        <v>0</v>
      </c>
      <c r="DO52" s="123"/>
      <c r="DP52" s="123"/>
      <c r="DQ52" s="123"/>
      <c r="DR52" s="123"/>
      <c r="DS52" s="123"/>
      <c r="DT52" s="124"/>
      <c r="DU52" s="122">
        <v>0</v>
      </c>
      <c r="DV52" s="123"/>
      <c r="DW52" s="123"/>
      <c r="DX52" s="123"/>
      <c r="DY52" s="123"/>
      <c r="DZ52" s="123"/>
      <c r="EA52" s="124"/>
      <c r="EB52" s="106">
        <f t="shared" si="5"/>
        <v>0</v>
      </c>
      <c r="EC52" s="107"/>
      <c r="ED52" s="107"/>
      <c r="EE52" s="107"/>
      <c r="EF52" s="107"/>
      <c r="EG52" s="107"/>
      <c r="EH52" s="108"/>
      <c r="EI52" s="122">
        <v>0</v>
      </c>
      <c r="EJ52" s="123"/>
      <c r="EK52" s="123"/>
      <c r="EL52" s="123"/>
      <c r="EM52" s="123"/>
      <c r="EN52" s="123"/>
      <c r="EO52" s="124"/>
      <c r="EP52" s="149">
        <v>0</v>
      </c>
      <c r="EQ52" s="150"/>
      <c r="ER52" s="150"/>
      <c r="ES52" s="150"/>
      <c r="ET52" s="150"/>
      <c r="EU52" s="150"/>
      <c r="EV52" s="150"/>
      <c r="EW52" s="150"/>
      <c r="EX52" s="150"/>
      <c r="EY52" s="151"/>
    </row>
    <row r="53" spans="1:155" s="112" customFormat="1" ht="8.25">
      <c r="A53" s="143" t="s">
        <v>220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5"/>
      <c r="AN53" s="149" t="s">
        <v>5</v>
      </c>
      <c r="AO53" s="150"/>
      <c r="AP53" s="150"/>
      <c r="AQ53" s="150"/>
      <c r="AR53" s="150"/>
      <c r="AS53" s="150"/>
      <c r="AT53" s="150"/>
      <c r="AU53" s="151"/>
      <c r="AV53" s="152" t="s">
        <v>221</v>
      </c>
      <c r="AW53" s="153"/>
      <c r="AX53" s="153"/>
      <c r="AY53" s="153"/>
      <c r="AZ53" s="153"/>
      <c r="BA53" s="154"/>
      <c r="BB53" s="106">
        <f t="shared" si="0"/>
        <v>0</v>
      </c>
      <c r="BC53" s="107"/>
      <c r="BD53" s="107"/>
      <c r="BE53" s="107"/>
      <c r="BF53" s="107"/>
      <c r="BG53" s="107"/>
      <c r="BH53" s="107"/>
      <c r="BI53" s="107"/>
      <c r="BJ53" s="108"/>
      <c r="BK53" s="106">
        <f t="shared" si="1"/>
        <v>0</v>
      </c>
      <c r="BL53" s="107"/>
      <c r="BM53" s="107"/>
      <c r="BN53" s="107"/>
      <c r="BO53" s="107"/>
      <c r="BP53" s="107"/>
      <c r="BQ53" s="107"/>
      <c r="BR53" s="107"/>
      <c r="BS53" s="108"/>
      <c r="BT53" s="122"/>
      <c r="BU53" s="123"/>
      <c r="BV53" s="123"/>
      <c r="BW53" s="123"/>
      <c r="BX53" s="123"/>
      <c r="BY53" s="123"/>
      <c r="BZ53" s="124"/>
      <c r="CA53" s="122"/>
      <c r="CB53" s="123"/>
      <c r="CC53" s="123"/>
      <c r="CD53" s="123"/>
      <c r="CE53" s="123"/>
      <c r="CF53" s="123"/>
      <c r="CG53" s="124"/>
      <c r="CH53" s="106">
        <f t="shared" si="2"/>
        <v>0</v>
      </c>
      <c r="CI53" s="107"/>
      <c r="CJ53" s="107"/>
      <c r="CK53" s="107"/>
      <c r="CL53" s="107"/>
      <c r="CM53" s="107"/>
      <c r="CN53" s="108"/>
      <c r="CO53" s="122"/>
      <c r="CP53" s="123"/>
      <c r="CQ53" s="123"/>
      <c r="CR53" s="123"/>
      <c r="CS53" s="123"/>
      <c r="CT53" s="123"/>
      <c r="CU53" s="124"/>
      <c r="CV53" s="106">
        <f t="shared" si="3"/>
        <v>0</v>
      </c>
      <c r="CW53" s="107"/>
      <c r="CX53" s="107"/>
      <c r="CY53" s="107"/>
      <c r="CZ53" s="107"/>
      <c r="DA53" s="107"/>
      <c r="DB53" s="107"/>
      <c r="DC53" s="107"/>
      <c r="DD53" s="108"/>
      <c r="DE53" s="106">
        <f t="shared" si="4"/>
        <v>0</v>
      </c>
      <c r="DF53" s="107"/>
      <c r="DG53" s="107"/>
      <c r="DH53" s="107"/>
      <c r="DI53" s="107"/>
      <c r="DJ53" s="107"/>
      <c r="DK53" s="107"/>
      <c r="DL53" s="107"/>
      <c r="DM53" s="108"/>
      <c r="DN53" s="122"/>
      <c r="DO53" s="123"/>
      <c r="DP53" s="123"/>
      <c r="DQ53" s="123"/>
      <c r="DR53" s="123"/>
      <c r="DS53" s="123"/>
      <c r="DT53" s="124"/>
      <c r="DU53" s="122"/>
      <c r="DV53" s="123"/>
      <c r="DW53" s="123"/>
      <c r="DX53" s="123"/>
      <c r="DY53" s="123"/>
      <c r="DZ53" s="123"/>
      <c r="EA53" s="124"/>
      <c r="EB53" s="106">
        <f t="shared" si="5"/>
        <v>0</v>
      </c>
      <c r="EC53" s="107"/>
      <c r="ED53" s="107"/>
      <c r="EE53" s="107"/>
      <c r="EF53" s="107"/>
      <c r="EG53" s="107"/>
      <c r="EH53" s="108"/>
      <c r="EI53" s="122"/>
      <c r="EJ53" s="123"/>
      <c r="EK53" s="123"/>
      <c r="EL53" s="123"/>
      <c r="EM53" s="123"/>
      <c r="EN53" s="123"/>
      <c r="EO53" s="124"/>
      <c r="EP53" s="149"/>
      <c r="EQ53" s="150"/>
      <c r="ER53" s="150"/>
      <c r="ES53" s="150"/>
      <c r="ET53" s="150"/>
      <c r="EU53" s="150"/>
      <c r="EV53" s="150"/>
      <c r="EW53" s="150"/>
      <c r="EX53" s="150"/>
      <c r="EY53" s="151"/>
    </row>
    <row r="54" spans="1:155" s="112" customFormat="1" ht="8.25">
      <c r="A54" s="143" t="s">
        <v>222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5"/>
      <c r="AN54" s="149" t="s">
        <v>5</v>
      </c>
      <c r="AO54" s="150"/>
      <c r="AP54" s="150"/>
      <c r="AQ54" s="150"/>
      <c r="AR54" s="150"/>
      <c r="AS54" s="150"/>
      <c r="AT54" s="150"/>
      <c r="AU54" s="151"/>
      <c r="AV54" s="152" t="s">
        <v>223</v>
      </c>
      <c r="AW54" s="153"/>
      <c r="AX54" s="153"/>
      <c r="AY54" s="153"/>
      <c r="AZ54" s="153"/>
      <c r="BA54" s="154"/>
      <c r="BB54" s="106">
        <f t="shared" si="0"/>
        <v>0</v>
      </c>
      <c r="BC54" s="107"/>
      <c r="BD54" s="107"/>
      <c r="BE54" s="107"/>
      <c r="BF54" s="107"/>
      <c r="BG54" s="107"/>
      <c r="BH54" s="107"/>
      <c r="BI54" s="107"/>
      <c r="BJ54" s="108"/>
      <c r="BK54" s="106">
        <f t="shared" si="1"/>
        <v>0</v>
      </c>
      <c r="BL54" s="107"/>
      <c r="BM54" s="107"/>
      <c r="BN54" s="107"/>
      <c r="BO54" s="107"/>
      <c r="BP54" s="107"/>
      <c r="BQ54" s="107"/>
      <c r="BR54" s="107"/>
      <c r="BS54" s="108"/>
      <c r="BT54" s="122"/>
      <c r="BU54" s="123"/>
      <c r="BV54" s="123"/>
      <c r="BW54" s="123"/>
      <c r="BX54" s="123"/>
      <c r="BY54" s="123"/>
      <c r="BZ54" s="124"/>
      <c r="CA54" s="122"/>
      <c r="CB54" s="123"/>
      <c r="CC54" s="123"/>
      <c r="CD54" s="123"/>
      <c r="CE54" s="123"/>
      <c r="CF54" s="123"/>
      <c r="CG54" s="124"/>
      <c r="CH54" s="106">
        <f t="shared" si="2"/>
        <v>0</v>
      </c>
      <c r="CI54" s="107"/>
      <c r="CJ54" s="107"/>
      <c r="CK54" s="107"/>
      <c r="CL54" s="107"/>
      <c r="CM54" s="107"/>
      <c r="CN54" s="108"/>
      <c r="CO54" s="122"/>
      <c r="CP54" s="123"/>
      <c r="CQ54" s="123"/>
      <c r="CR54" s="123"/>
      <c r="CS54" s="123"/>
      <c r="CT54" s="123"/>
      <c r="CU54" s="124"/>
      <c r="CV54" s="106">
        <f t="shared" si="3"/>
        <v>0</v>
      </c>
      <c r="CW54" s="107"/>
      <c r="CX54" s="107"/>
      <c r="CY54" s="107"/>
      <c r="CZ54" s="107"/>
      <c r="DA54" s="107"/>
      <c r="DB54" s="107"/>
      <c r="DC54" s="107"/>
      <c r="DD54" s="108"/>
      <c r="DE54" s="106">
        <f t="shared" si="4"/>
        <v>0</v>
      </c>
      <c r="DF54" s="107"/>
      <c r="DG54" s="107"/>
      <c r="DH54" s="107"/>
      <c r="DI54" s="107"/>
      <c r="DJ54" s="107"/>
      <c r="DK54" s="107"/>
      <c r="DL54" s="107"/>
      <c r="DM54" s="108"/>
      <c r="DN54" s="122"/>
      <c r="DO54" s="123"/>
      <c r="DP54" s="123"/>
      <c r="DQ54" s="123"/>
      <c r="DR54" s="123"/>
      <c r="DS54" s="123"/>
      <c r="DT54" s="124"/>
      <c r="DU54" s="122"/>
      <c r="DV54" s="123"/>
      <c r="DW54" s="123"/>
      <c r="DX54" s="123"/>
      <c r="DY54" s="123"/>
      <c r="DZ54" s="123"/>
      <c r="EA54" s="124"/>
      <c r="EB54" s="106">
        <f t="shared" si="5"/>
        <v>0</v>
      </c>
      <c r="EC54" s="107"/>
      <c r="ED54" s="107"/>
      <c r="EE54" s="107"/>
      <c r="EF54" s="107"/>
      <c r="EG54" s="107"/>
      <c r="EH54" s="108"/>
      <c r="EI54" s="122"/>
      <c r="EJ54" s="123"/>
      <c r="EK54" s="123"/>
      <c r="EL54" s="123"/>
      <c r="EM54" s="123"/>
      <c r="EN54" s="123"/>
      <c r="EO54" s="124"/>
      <c r="EP54" s="149"/>
      <c r="EQ54" s="150"/>
      <c r="ER54" s="150"/>
      <c r="ES54" s="150"/>
      <c r="ET54" s="150"/>
      <c r="EU54" s="150"/>
      <c r="EV54" s="150"/>
      <c r="EW54" s="150"/>
      <c r="EX54" s="150"/>
      <c r="EY54" s="151"/>
    </row>
    <row r="55" spans="1:155" s="112" customFormat="1" ht="8.25">
      <c r="A55" s="143" t="s">
        <v>224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5"/>
      <c r="AN55" s="149" t="s">
        <v>5</v>
      </c>
      <c r="AO55" s="150"/>
      <c r="AP55" s="150"/>
      <c r="AQ55" s="150"/>
      <c r="AR55" s="150"/>
      <c r="AS55" s="150"/>
      <c r="AT55" s="150"/>
      <c r="AU55" s="151"/>
      <c r="AV55" s="152" t="s">
        <v>225</v>
      </c>
      <c r="AW55" s="153"/>
      <c r="AX55" s="153"/>
      <c r="AY55" s="153"/>
      <c r="AZ55" s="153"/>
      <c r="BA55" s="154"/>
      <c r="BB55" s="106">
        <f t="shared" si="0"/>
        <v>0</v>
      </c>
      <c r="BC55" s="107"/>
      <c r="BD55" s="107"/>
      <c r="BE55" s="107"/>
      <c r="BF55" s="107"/>
      <c r="BG55" s="107"/>
      <c r="BH55" s="107"/>
      <c r="BI55" s="107"/>
      <c r="BJ55" s="108"/>
      <c r="BK55" s="106">
        <f t="shared" si="1"/>
        <v>0</v>
      </c>
      <c r="BL55" s="107"/>
      <c r="BM55" s="107"/>
      <c r="BN55" s="107"/>
      <c r="BO55" s="107"/>
      <c r="BP55" s="107"/>
      <c r="BQ55" s="107"/>
      <c r="BR55" s="107"/>
      <c r="BS55" s="108"/>
      <c r="BT55" s="122"/>
      <c r="BU55" s="123"/>
      <c r="BV55" s="123"/>
      <c r="BW55" s="123"/>
      <c r="BX55" s="123"/>
      <c r="BY55" s="123"/>
      <c r="BZ55" s="124"/>
      <c r="CA55" s="122"/>
      <c r="CB55" s="123"/>
      <c r="CC55" s="123"/>
      <c r="CD55" s="123"/>
      <c r="CE55" s="123"/>
      <c r="CF55" s="123"/>
      <c r="CG55" s="124"/>
      <c r="CH55" s="106">
        <f t="shared" si="2"/>
        <v>0</v>
      </c>
      <c r="CI55" s="107"/>
      <c r="CJ55" s="107"/>
      <c r="CK55" s="107"/>
      <c r="CL55" s="107"/>
      <c r="CM55" s="107"/>
      <c r="CN55" s="108"/>
      <c r="CO55" s="122"/>
      <c r="CP55" s="123"/>
      <c r="CQ55" s="123"/>
      <c r="CR55" s="123"/>
      <c r="CS55" s="123"/>
      <c r="CT55" s="123"/>
      <c r="CU55" s="124"/>
      <c r="CV55" s="106">
        <f t="shared" si="3"/>
        <v>0</v>
      </c>
      <c r="CW55" s="107"/>
      <c r="CX55" s="107"/>
      <c r="CY55" s="107"/>
      <c r="CZ55" s="107"/>
      <c r="DA55" s="107"/>
      <c r="DB55" s="107"/>
      <c r="DC55" s="107"/>
      <c r="DD55" s="108"/>
      <c r="DE55" s="106">
        <f t="shared" si="4"/>
        <v>0</v>
      </c>
      <c r="DF55" s="107"/>
      <c r="DG55" s="107"/>
      <c r="DH55" s="107"/>
      <c r="DI55" s="107"/>
      <c r="DJ55" s="107"/>
      <c r="DK55" s="107"/>
      <c r="DL55" s="107"/>
      <c r="DM55" s="108"/>
      <c r="DN55" s="122"/>
      <c r="DO55" s="123"/>
      <c r="DP55" s="123"/>
      <c r="DQ55" s="123"/>
      <c r="DR55" s="123"/>
      <c r="DS55" s="123"/>
      <c r="DT55" s="124"/>
      <c r="DU55" s="122"/>
      <c r="DV55" s="123"/>
      <c r="DW55" s="123"/>
      <c r="DX55" s="123"/>
      <c r="DY55" s="123"/>
      <c r="DZ55" s="123"/>
      <c r="EA55" s="124"/>
      <c r="EB55" s="106">
        <f t="shared" si="5"/>
        <v>0</v>
      </c>
      <c r="EC55" s="107"/>
      <c r="ED55" s="107"/>
      <c r="EE55" s="107"/>
      <c r="EF55" s="107"/>
      <c r="EG55" s="107"/>
      <c r="EH55" s="108"/>
      <c r="EI55" s="122"/>
      <c r="EJ55" s="123"/>
      <c r="EK55" s="123"/>
      <c r="EL55" s="123"/>
      <c r="EM55" s="123"/>
      <c r="EN55" s="123"/>
      <c r="EO55" s="124"/>
      <c r="EP55" s="149"/>
      <c r="EQ55" s="150"/>
      <c r="ER55" s="150"/>
      <c r="ES55" s="150"/>
      <c r="ET55" s="150"/>
      <c r="EU55" s="150"/>
      <c r="EV55" s="150"/>
      <c r="EW55" s="150"/>
      <c r="EX55" s="150"/>
      <c r="EY55" s="151"/>
    </row>
    <row r="56" spans="1:155" s="112" customFormat="1" ht="8.25">
      <c r="A56" s="143" t="s">
        <v>226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5"/>
      <c r="AN56" s="149" t="s">
        <v>5</v>
      </c>
      <c r="AO56" s="150"/>
      <c r="AP56" s="150"/>
      <c r="AQ56" s="150"/>
      <c r="AR56" s="150"/>
      <c r="AS56" s="150"/>
      <c r="AT56" s="150"/>
      <c r="AU56" s="151"/>
      <c r="AV56" s="152" t="s">
        <v>227</v>
      </c>
      <c r="AW56" s="153"/>
      <c r="AX56" s="153"/>
      <c r="AY56" s="153"/>
      <c r="AZ56" s="153"/>
      <c r="BA56" s="154"/>
      <c r="BB56" s="106">
        <f t="shared" si="0"/>
        <v>238.22</v>
      </c>
      <c r="BC56" s="107"/>
      <c r="BD56" s="107"/>
      <c r="BE56" s="107"/>
      <c r="BF56" s="107"/>
      <c r="BG56" s="107"/>
      <c r="BH56" s="107"/>
      <c r="BI56" s="107"/>
      <c r="BJ56" s="108"/>
      <c r="BK56" s="106">
        <f t="shared" si="1"/>
        <v>238.22</v>
      </c>
      <c r="BL56" s="107"/>
      <c r="BM56" s="107"/>
      <c r="BN56" s="107"/>
      <c r="BO56" s="107"/>
      <c r="BP56" s="107"/>
      <c r="BQ56" s="107"/>
      <c r="BR56" s="107"/>
      <c r="BS56" s="108"/>
      <c r="BT56" s="122">
        <v>49.43</v>
      </c>
      <c r="BU56" s="123"/>
      <c r="BV56" s="123"/>
      <c r="BW56" s="123"/>
      <c r="BX56" s="123"/>
      <c r="BY56" s="123"/>
      <c r="BZ56" s="124"/>
      <c r="CA56" s="122">
        <v>0</v>
      </c>
      <c r="CB56" s="123"/>
      <c r="CC56" s="123"/>
      <c r="CD56" s="123"/>
      <c r="CE56" s="123"/>
      <c r="CF56" s="123"/>
      <c r="CG56" s="124"/>
      <c r="CH56" s="106">
        <f t="shared" si="2"/>
        <v>49.43</v>
      </c>
      <c r="CI56" s="107"/>
      <c r="CJ56" s="107"/>
      <c r="CK56" s="107"/>
      <c r="CL56" s="107"/>
      <c r="CM56" s="107"/>
      <c r="CN56" s="108"/>
      <c r="CO56" s="122">
        <v>188.79</v>
      </c>
      <c r="CP56" s="123"/>
      <c r="CQ56" s="123"/>
      <c r="CR56" s="123"/>
      <c r="CS56" s="123"/>
      <c r="CT56" s="123"/>
      <c r="CU56" s="124"/>
      <c r="CV56" s="106">
        <f t="shared" si="3"/>
        <v>0</v>
      </c>
      <c r="CW56" s="107"/>
      <c r="CX56" s="107"/>
      <c r="CY56" s="107"/>
      <c r="CZ56" s="107"/>
      <c r="DA56" s="107"/>
      <c r="DB56" s="107"/>
      <c r="DC56" s="107"/>
      <c r="DD56" s="108"/>
      <c r="DE56" s="106">
        <f t="shared" si="4"/>
        <v>0</v>
      </c>
      <c r="DF56" s="107"/>
      <c r="DG56" s="107"/>
      <c r="DH56" s="107"/>
      <c r="DI56" s="107"/>
      <c r="DJ56" s="107"/>
      <c r="DK56" s="107"/>
      <c r="DL56" s="107"/>
      <c r="DM56" s="108"/>
      <c r="DN56" s="122"/>
      <c r="DO56" s="123"/>
      <c r="DP56" s="123"/>
      <c r="DQ56" s="123"/>
      <c r="DR56" s="123"/>
      <c r="DS56" s="123"/>
      <c r="DT56" s="124"/>
      <c r="DU56" s="122"/>
      <c r="DV56" s="123"/>
      <c r="DW56" s="123"/>
      <c r="DX56" s="123"/>
      <c r="DY56" s="123"/>
      <c r="DZ56" s="123"/>
      <c r="EA56" s="124"/>
      <c r="EB56" s="106">
        <f t="shared" si="5"/>
        <v>0</v>
      </c>
      <c r="EC56" s="107"/>
      <c r="ED56" s="107"/>
      <c r="EE56" s="107"/>
      <c r="EF56" s="107"/>
      <c r="EG56" s="107"/>
      <c r="EH56" s="108"/>
      <c r="EI56" s="122"/>
      <c r="EJ56" s="123"/>
      <c r="EK56" s="123"/>
      <c r="EL56" s="123"/>
      <c r="EM56" s="123"/>
      <c r="EN56" s="123"/>
      <c r="EO56" s="124"/>
      <c r="EP56" s="149"/>
      <c r="EQ56" s="150"/>
      <c r="ER56" s="150"/>
      <c r="ES56" s="150"/>
      <c r="ET56" s="150"/>
      <c r="EU56" s="150"/>
      <c r="EV56" s="150"/>
      <c r="EW56" s="150"/>
      <c r="EX56" s="150"/>
      <c r="EY56" s="151"/>
    </row>
    <row r="57" spans="1:155" s="112" customFormat="1" ht="8.25">
      <c r="A57" s="143" t="s">
        <v>228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5"/>
      <c r="AN57" s="149" t="s">
        <v>5</v>
      </c>
      <c r="AO57" s="150"/>
      <c r="AP57" s="150"/>
      <c r="AQ57" s="150"/>
      <c r="AR57" s="150"/>
      <c r="AS57" s="150"/>
      <c r="AT57" s="150"/>
      <c r="AU57" s="151"/>
      <c r="AV57" s="152" t="s">
        <v>229</v>
      </c>
      <c r="AW57" s="153"/>
      <c r="AX57" s="153"/>
      <c r="AY57" s="153"/>
      <c r="AZ57" s="153"/>
      <c r="BA57" s="154"/>
      <c r="BB57" s="106">
        <f t="shared" si="0"/>
        <v>0</v>
      </c>
      <c r="BC57" s="107"/>
      <c r="BD57" s="107"/>
      <c r="BE57" s="107"/>
      <c r="BF57" s="107"/>
      <c r="BG57" s="107"/>
      <c r="BH57" s="107"/>
      <c r="BI57" s="107"/>
      <c r="BJ57" s="108"/>
      <c r="BK57" s="106">
        <f t="shared" si="1"/>
        <v>0</v>
      </c>
      <c r="BL57" s="107"/>
      <c r="BM57" s="107"/>
      <c r="BN57" s="107"/>
      <c r="BO57" s="107"/>
      <c r="BP57" s="107"/>
      <c r="BQ57" s="107"/>
      <c r="BR57" s="107"/>
      <c r="BS57" s="108"/>
      <c r="BT57" s="122"/>
      <c r="BU57" s="123"/>
      <c r="BV57" s="123"/>
      <c r="BW57" s="123"/>
      <c r="BX57" s="123"/>
      <c r="BY57" s="123"/>
      <c r="BZ57" s="124"/>
      <c r="CA57" s="122"/>
      <c r="CB57" s="123"/>
      <c r="CC57" s="123"/>
      <c r="CD57" s="123"/>
      <c r="CE57" s="123"/>
      <c r="CF57" s="123"/>
      <c r="CG57" s="124"/>
      <c r="CH57" s="106">
        <f t="shared" si="2"/>
        <v>0</v>
      </c>
      <c r="CI57" s="107"/>
      <c r="CJ57" s="107"/>
      <c r="CK57" s="107"/>
      <c r="CL57" s="107"/>
      <c r="CM57" s="107"/>
      <c r="CN57" s="108"/>
      <c r="CO57" s="122"/>
      <c r="CP57" s="123"/>
      <c r="CQ57" s="123"/>
      <c r="CR57" s="123"/>
      <c r="CS57" s="123"/>
      <c r="CT57" s="123"/>
      <c r="CU57" s="124"/>
      <c r="CV57" s="106">
        <f t="shared" si="3"/>
        <v>0</v>
      </c>
      <c r="CW57" s="107"/>
      <c r="CX57" s="107"/>
      <c r="CY57" s="107"/>
      <c r="CZ57" s="107"/>
      <c r="DA57" s="107"/>
      <c r="DB57" s="107"/>
      <c r="DC57" s="107"/>
      <c r="DD57" s="108"/>
      <c r="DE57" s="106">
        <f t="shared" si="4"/>
        <v>0</v>
      </c>
      <c r="DF57" s="107"/>
      <c r="DG57" s="107"/>
      <c r="DH57" s="107"/>
      <c r="DI57" s="107"/>
      <c r="DJ57" s="107"/>
      <c r="DK57" s="107"/>
      <c r="DL57" s="107"/>
      <c r="DM57" s="108"/>
      <c r="DN57" s="122"/>
      <c r="DO57" s="123"/>
      <c r="DP57" s="123"/>
      <c r="DQ57" s="123"/>
      <c r="DR57" s="123"/>
      <c r="DS57" s="123"/>
      <c r="DT57" s="124"/>
      <c r="DU57" s="122"/>
      <c r="DV57" s="123"/>
      <c r="DW57" s="123"/>
      <c r="DX57" s="123"/>
      <c r="DY57" s="123"/>
      <c r="DZ57" s="123"/>
      <c r="EA57" s="124"/>
      <c r="EB57" s="106">
        <f t="shared" si="5"/>
        <v>0</v>
      </c>
      <c r="EC57" s="107"/>
      <c r="ED57" s="107"/>
      <c r="EE57" s="107"/>
      <c r="EF57" s="107"/>
      <c r="EG57" s="107"/>
      <c r="EH57" s="108"/>
      <c r="EI57" s="122"/>
      <c r="EJ57" s="123"/>
      <c r="EK57" s="123"/>
      <c r="EL57" s="123"/>
      <c r="EM57" s="123"/>
      <c r="EN57" s="123"/>
      <c r="EO57" s="124"/>
      <c r="EP57" s="149"/>
      <c r="EQ57" s="150"/>
      <c r="ER57" s="150"/>
      <c r="ES57" s="150"/>
      <c r="ET57" s="150"/>
      <c r="EU57" s="150"/>
      <c r="EV57" s="150"/>
      <c r="EW57" s="150"/>
      <c r="EX57" s="150"/>
      <c r="EY57" s="151"/>
    </row>
    <row r="58" spans="1:156" s="112" customFormat="1" ht="8.25">
      <c r="A58" s="146" t="s">
        <v>230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8"/>
      <c r="AN58" s="149" t="s">
        <v>5</v>
      </c>
      <c r="AO58" s="150"/>
      <c r="AP58" s="150"/>
      <c r="AQ58" s="150"/>
      <c r="AR58" s="150"/>
      <c r="AS58" s="150"/>
      <c r="AT58" s="150"/>
      <c r="AU58" s="151"/>
      <c r="AV58" s="152" t="s">
        <v>231</v>
      </c>
      <c r="AW58" s="153"/>
      <c r="AX58" s="153"/>
      <c r="AY58" s="153"/>
      <c r="AZ58" s="153"/>
      <c r="BA58" s="154"/>
      <c r="BB58" s="106">
        <f t="shared" si="0"/>
        <v>5048</v>
      </c>
      <c r="BC58" s="107"/>
      <c r="BD58" s="107"/>
      <c r="BE58" s="107"/>
      <c r="BF58" s="107"/>
      <c r="BG58" s="107"/>
      <c r="BH58" s="107"/>
      <c r="BI58" s="107"/>
      <c r="BJ58" s="108"/>
      <c r="BK58" s="106">
        <f t="shared" si="1"/>
        <v>5048</v>
      </c>
      <c r="BL58" s="107"/>
      <c r="BM58" s="107"/>
      <c r="BN58" s="107"/>
      <c r="BO58" s="107"/>
      <c r="BP58" s="107"/>
      <c r="BQ58" s="107"/>
      <c r="BR58" s="107"/>
      <c r="BS58" s="108"/>
      <c r="BT58" s="122"/>
      <c r="BU58" s="123"/>
      <c r="BV58" s="123"/>
      <c r="BW58" s="123"/>
      <c r="BX58" s="123"/>
      <c r="BY58" s="123"/>
      <c r="BZ58" s="124"/>
      <c r="CA58" s="122">
        <v>2827</v>
      </c>
      <c r="CB58" s="123"/>
      <c r="CC58" s="123"/>
      <c r="CD58" s="123"/>
      <c r="CE58" s="123"/>
      <c r="CF58" s="123"/>
      <c r="CG58" s="124"/>
      <c r="CH58" s="106">
        <f t="shared" si="2"/>
        <v>2827</v>
      </c>
      <c r="CI58" s="107"/>
      <c r="CJ58" s="107"/>
      <c r="CK58" s="107"/>
      <c r="CL58" s="107"/>
      <c r="CM58" s="107"/>
      <c r="CN58" s="108"/>
      <c r="CO58" s="122">
        <v>2221</v>
      </c>
      <c r="CP58" s="123"/>
      <c r="CQ58" s="123"/>
      <c r="CR58" s="123"/>
      <c r="CS58" s="123"/>
      <c r="CT58" s="123"/>
      <c r="CU58" s="124"/>
      <c r="CV58" s="106">
        <f t="shared" si="3"/>
        <v>10818</v>
      </c>
      <c r="CW58" s="107"/>
      <c r="CX58" s="107"/>
      <c r="CY58" s="107"/>
      <c r="CZ58" s="107"/>
      <c r="DA58" s="107"/>
      <c r="DB58" s="107"/>
      <c r="DC58" s="107"/>
      <c r="DD58" s="108"/>
      <c r="DE58" s="106">
        <f t="shared" si="4"/>
        <v>10818</v>
      </c>
      <c r="DF58" s="107"/>
      <c r="DG58" s="107"/>
      <c r="DH58" s="107"/>
      <c r="DI58" s="107"/>
      <c r="DJ58" s="107"/>
      <c r="DK58" s="107"/>
      <c r="DL58" s="107"/>
      <c r="DM58" s="108"/>
      <c r="DN58" s="122"/>
      <c r="DO58" s="123"/>
      <c r="DP58" s="123"/>
      <c r="DQ58" s="123"/>
      <c r="DR58" s="123"/>
      <c r="DS58" s="123"/>
      <c r="DT58" s="124"/>
      <c r="DU58" s="122">
        <v>10874</v>
      </c>
      <c r="DV58" s="123"/>
      <c r="DW58" s="123"/>
      <c r="DX58" s="123"/>
      <c r="DY58" s="123"/>
      <c r="DZ58" s="123"/>
      <c r="EA58" s="124"/>
      <c r="EB58" s="106">
        <f t="shared" si="5"/>
        <v>10874</v>
      </c>
      <c r="EC58" s="107"/>
      <c r="ED58" s="107"/>
      <c r="EE58" s="107"/>
      <c r="EF58" s="107"/>
      <c r="EG58" s="107"/>
      <c r="EH58" s="108"/>
      <c r="EI58" s="122">
        <v>-56</v>
      </c>
      <c r="EJ58" s="123"/>
      <c r="EK58" s="123"/>
      <c r="EL58" s="123"/>
      <c r="EM58" s="123"/>
      <c r="EN58" s="123"/>
      <c r="EO58" s="124"/>
      <c r="EP58" s="149"/>
      <c r="EQ58" s="150"/>
      <c r="ER58" s="150"/>
      <c r="ES58" s="150"/>
      <c r="ET58" s="150"/>
      <c r="EU58" s="150"/>
      <c r="EV58" s="150"/>
      <c r="EW58" s="150"/>
      <c r="EX58" s="150"/>
      <c r="EY58" s="151"/>
      <c r="EZ58" s="155"/>
    </row>
    <row r="59" spans="1:155" s="159" customFormat="1" ht="9.75">
      <c r="A59" s="156" t="s">
        <v>232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8"/>
    </row>
    <row r="60" spans="1:155" s="112" customFormat="1" ht="8.25">
      <c r="A60" s="146" t="s">
        <v>233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8"/>
      <c r="AN60" s="125" t="s">
        <v>5</v>
      </c>
      <c r="AO60" s="126"/>
      <c r="AP60" s="126"/>
      <c r="AQ60" s="126"/>
      <c r="AR60" s="126"/>
      <c r="AS60" s="126"/>
      <c r="AT60" s="126"/>
      <c r="AU60" s="127"/>
      <c r="AV60" s="140" t="s">
        <v>234</v>
      </c>
      <c r="AW60" s="141"/>
      <c r="AX60" s="141"/>
      <c r="AY60" s="141"/>
      <c r="AZ60" s="141"/>
      <c r="BA60" s="142"/>
      <c r="BB60" s="106">
        <f aca="true" t="shared" si="6" ref="BB60:BB68">BK60</f>
        <v>301325.39999999997</v>
      </c>
      <c r="BC60" s="107"/>
      <c r="BD60" s="107"/>
      <c r="BE60" s="107"/>
      <c r="BF60" s="107"/>
      <c r="BG60" s="107"/>
      <c r="BH60" s="107"/>
      <c r="BI60" s="107"/>
      <c r="BJ60" s="108"/>
      <c r="BK60" s="106">
        <f aca="true" t="shared" si="7" ref="BK60:BK68">BT60+CA60+CO60</f>
        <v>301325.39999999997</v>
      </c>
      <c r="BL60" s="107"/>
      <c r="BM60" s="107"/>
      <c r="BN60" s="107"/>
      <c r="BO60" s="107"/>
      <c r="BP60" s="107"/>
      <c r="BQ60" s="107"/>
      <c r="BR60" s="107"/>
      <c r="BS60" s="108"/>
      <c r="BT60" s="106">
        <v>186165.3</v>
      </c>
      <c r="BU60" s="107"/>
      <c r="BV60" s="107"/>
      <c r="BW60" s="107"/>
      <c r="BX60" s="107"/>
      <c r="BY60" s="107"/>
      <c r="BZ60" s="108"/>
      <c r="CA60" s="106">
        <v>4504.84</v>
      </c>
      <c r="CB60" s="107"/>
      <c r="CC60" s="107"/>
      <c r="CD60" s="107"/>
      <c r="CE60" s="107"/>
      <c r="CF60" s="107"/>
      <c r="CG60" s="108"/>
      <c r="CH60" s="106">
        <f>CA60+BT60</f>
        <v>190670.13999999998</v>
      </c>
      <c r="CI60" s="107"/>
      <c r="CJ60" s="107"/>
      <c r="CK60" s="107"/>
      <c r="CL60" s="107"/>
      <c r="CM60" s="107"/>
      <c r="CN60" s="108"/>
      <c r="CO60" s="106">
        <v>110655.26</v>
      </c>
      <c r="CP60" s="107"/>
      <c r="CQ60" s="107"/>
      <c r="CR60" s="107"/>
      <c r="CS60" s="107"/>
      <c r="CT60" s="107"/>
      <c r="CU60" s="108"/>
      <c r="CV60" s="106">
        <f aca="true" t="shared" si="8" ref="CV60:CV68">DE60</f>
        <v>228223.18</v>
      </c>
      <c r="CW60" s="107"/>
      <c r="CX60" s="107"/>
      <c r="CY60" s="107"/>
      <c r="CZ60" s="107"/>
      <c r="DA60" s="107"/>
      <c r="DB60" s="107"/>
      <c r="DC60" s="107"/>
      <c r="DD60" s="108"/>
      <c r="DE60" s="106">
        <f aca="true" t="shared" si="9" ref="DE60:DE68">DN60+DU60+EI60</f>
        <v>228223.18</v>
      </c>
      <c r="DF60" s="107"/>
      <c r="DG60" s="107"/>
      <c r="DH60" s="107"/>
      <c r="DI60" s="107"/>
      <c r="DJ60" s="107"/>
      <c r="DK60" s="107"/>
      <c r="DL60" s="107"/>
      <c r="DM60" s="108"/>
      <c r="DN60" s="106">
        <v>181491.28</v>
      </c>
      <c r="DO60" s="107"/>
      <c r="DP60" s="107"/>
      <c r="DQ60" s="107"/>
      <c r="DR60" s="107"/>
      <c r="DS60" s="107"/>
      <c r="DT60" s="108"/>
      <c r="DU60" s="106">
        <v>4787.43</v>
      </c>
      <c r="DV60" s="107"/>
      <c r="DW60" s="107"/>
      <c r="DX60" s="107"/>
      <c r="DY60" s="107"/>
      <c r="DZ60" s="107"/>
      <c r="EA60" s="108"/>
      <c r="EB60" s="106"/>
      <c r="EC60" s="107"/>
      <c r="ED60" s="107"/>
      <c r="EE60" s="107"/>
      <c r="EF60" s="107"/>
      <c r="EG60" s="107"/>
      <c r="EH60" s="108"/>
      <c r="EI60" s="106">
        <v>41944.47</v>
      </c>
      <c r="EJ60" s="107"/>
      <c r="EK60" s="107"/>
      <c r="EL60" s="107"/>
      <c r="EM60" s="107"/>
      <c r="EN60" s="107"/>
      <c r="EO60" s="108"/>
      <c r="EP60" s="125"/>
      <c r="EQ60" s="126"/>
      <c r="ER60" s="126"/>
      <c r="ES60" s="126"/>
      <c r="ET60" s="126"/>
      <c r="EU60" s="126"/>
      <c r="EV60" s="126"/>
      <c r="EW60" s="126"/>
      <c r="EX60" s="126"/>
      <c r="EY60" s="127"/>
    </row>
    <row r="61" spans="1:155" s="112" customFormat="1" ht="8.25">
      <c r="A61" s="146" t="s">
        <v>235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8"/>
      <c r="AN61" s="125" t="s">
        <v>5</v>
      </c>
      <c r="AO61" s="126"/>
      <c r="AP61" s="126"/>
      <c r="AQ61" s="126"/>
      <c r="AR61" s="126"/>
      <c r="AS61" s="126"/>
      <c r="AT61" s="126"/>
      <c r="AU61" s="127"/>
      <c r="AV61" s="140" t="s">
        <v>236</v>
      </c>
      <c r="AW61" s="141"/>
      <c r="AX61" s="141"/>
      <c r="AY61" s="141"/>
      <c r="AZ61" s="141"/>
      <c r="BA61" s="142"/>
      <c r="BB61" s="106">
        <f t="shared" si="6"/>
        <v>159119.28999999998</v>
      </c>
      <c r="BC61" s="107"/>
      <c r="BD61" s="107"/>
      <c r="BE61" s="107"/>
      <c r="BF61" s="107"/>
      <c r="BG61" s="107"/>
      <c r="BH61" s="107"/>
      <c r="BI61" s="107"/>
      <c r="BJ61" s="108"/>
      <c r="BK61" s="106">
        <f t="shared" si="7"/>
        <v>159119.28999999998</v>
      </c>
      <c r="BL61" s="107"/>
      <c r="BM61" s="107"/>
      <c r="BN61" s="107"/>
      <c r="BO61" s="107"/>
      <c r="BP61" s="107"/>
      <c r="BQ61" s="107"/>
      <c r="BR61" s="107"/>
      <c r="BS61" s="108"/>
      <c r="BT61" s="106">
        <f>47296.12+48821+N("48821 прочие расходы по счету 91.02 включая налог на имущество")</f>
        <v>96117.12</v>
      </c>
      <c r="BU61" s="107"/>
      <c r="BV61" s="107"/>
      <c r="BW61" s="107"/>
      <c r="BX61" s="107"/>
      <c r="BY61" s="107"/>
      <c r="BZ61" s="108"/>
      <c r="CA61" s="106">
        <f>1129.87+75</f>
        <v>1204.87</v>
      </c>
      <c r="CB61" s="107"/>
      <c r="CC61" s="107"/>
      <c r="CD61" s="107"/>
      <c r="CE61" s="107"/>
      <c r="CF61" s="107"/>
      <c r="CG61" s="108"/>
      <c r="CH61" s="106">
        <f>CA61+BT61</f>
        <v>97321.98999999999</v>
      </c>
      <c r="CI61" s="107"/>
      <c r="CJ61" s="107"/>
      <c r="CK61" s="107"/>
      <c r="CL61" s="107"/>
      <c r="CM61" s="107"/>
      <c r="CN61" s="108"/>
      <c r="CO61" s="106">
        <f>20360.3+41437</f>
        <v>61797.3</v>
      </c>
      <c r="CP61" s="107"/>
      <c r="CQ61" s="107"/>
      <c r="CR61" s="107"/>
      <c r="CS61" s="107"/>
      <c r="CT61" s="107"/>
      <c r="CU61" s="108"/>
      <c r="CV61" s="106">
        <f t="shared" si="8"/>
        <v>68111.01</v>
      </c>
      <c r="CW61" s="107"/>
      <c r="CX61" s="107"/>
      <c r="CY61" s="107"/>
      <c r="CZ61" s="107"/>
      <c r="DA61" s="107"/>
      <c r="DB61" s="107"/>
      <c r="DC61" s="107"/>
      <c r="DD61" s="108"/>
      <c r="DE61" s="106">
        <f t="shared" si="9"/>
        <v>68111.01</v>
      </c>
      <c r="DF61" s="107"/>
      <c r="DG61" s="107"/>
      <c r="DH61" s="107"/>
      <c r="DI61" s="107"/>
      <c r="DJ61" s="107"/>
      <c r="DK61" s="107"/>
      <c r="DL61" s="107"/>
      <c r="DM61" s="108"/>
      <c r="DN61" s="106">
        <v>54303.66</v>
      </c>
      <c r="DO61" s="107"/>
      <c r="DP61" s="107"/>
      <c r="DQ61" s="107"/>
      <c r="DR61" s="107"/>
      <c r="DS61" s="107"/>
      <c r="DT61" s="108"/>
      <c r="DU61" s="106">
        <v>1457.7699999999995</v>
      </c>
      <c r="DV61" s="107"/>
      <c r="DW61" s="107"/>
      <c r="DX61" s="107"/>
      <c r="DY61" s="107"/>
      <c r="DZ61" s="107"/>
      <c r="EA61" s="108"/>
      <c r="EB61" s="106"/>
      <c r="EC61" s="107"/>
      <c r="ED61" s="107"/>
      <c r="EE61" s="107"/>
      <c r="EF61" s="107"/>
      <c r="EG61" s="107"/>
      <c r="EH61" s="108"/>
      <c r="EI61" s="106">
        <v>12349.579999999994</v>
      </c>
      <c r="EJ61" s="107"/>
      <c r="EK61" s="107"/>
      <c r="EL61" s="107"/>
      <c r="EM61" s="107"/>
      <c r="EN61" s="107"/>
      <c r="EO61" s="108"/>
      <c r="EP61" s="125"/>
      <c r="EQ61" s="126"/>
      <c r="ER61" s="126"/>
      <c r="ES61" s="126"/>
      <c r="ET61" s="126"/>
      <c r="EU61" s="126"/>
      <c r="EV61" s="126"/>
      <c r="EW61" s="126"/>
      <c r="EX61" s="126"/>
      <c r="EY61" s="127"/>
    </row>
    <row r="62" spans="1:155" s="112" customFormat="1" ht="24.75" customHeight="1">
      <c r="A62" s="146" t="s">
        <v>237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8"/>
      <c r="AN62" s="149" t="s">
        <v>5</v>
      </c>
      <c r="AO62" s="150"/>
      <c r="AP62" s="150"/>
      <c r="AQ62" s="150"/>
      <c r="AR62" s="150"/>
      <c r="AS62" s="150"/>
      <c r="AT62" s="150"/>
      <c r="AU62" s="151"/>
      <c r="AV62" s="152" t="s">
        <v>238</v>
      </c>
      <c r="AW62" s="153"/>
      <c r="AX62" s="153"/>
      <c r="AY62" s="153"/>
      <c r="AZ62" s="153"/>
      <c r="BA62" s="154"/>
      <c r="BB62" s="106">
        <f t="shared" si="6"/>
        <v>252850.03999999998</v>
      </c>
      <c r="BC62" s="107"/>
      <c r="BD62" s="107"/>
      <c r="BE62" s="107"/>
      <c r="BF62" s="107"/>
      <c r="BG62" s="107"/>
      <c r="BH62" s="107"/>
      <c r="BI62" s="107"/>
      <c r="BJ62" s="108"/>
      <c r="BK62" s="106">
        <f t="shared" si="7"/>
        <v>252850.03999999998</v>
      </c>
      <c r="BL62" s="107"/>
      <c r="BM62" s="107"/>
      <c r="BN62" s="107"/>
      <c r="BO62" s="107"/>
      <c r="BP62" s="107"/>
      <c r="BQ62" s="107"/>
      <c r="BR62" s="107"/>
      <c r="BS62" s="108"/>
      <c r="BT62" s="122">
        <v>84206</v>
      </c>
      <c r="BU62" s="123"/>
      <c r="BV62" s="123"/>
      <c r="BW62" s="123"/>
      <c r="BX62" s="123"/>
      <c r="BY62" s="123"/>
      <c r="BZ62" s="124"/>
      <c r="CA62" s="122">
        <v>91221.61</v>
      </c>
      <c r="CB62" s="123"/>
      <c r="CC62" s="123"/>
      <c r="CD62" s="123"/>
      <c r="CE62" s="123"/>
      <c r="CF62" s="123"/>
      <c r="CG62" s="124"/>
      <c r="CH62" s="106">
        <f>CA62+BT62</f>
        <v>175427.61</v>
      </c>
      <c r="CI62" s="107"/>
      <c r="CJ62" s="107"/>
      <c r="CK62" s="107"/>
      <c r="CL62" s="107"/>
      <c r="CM62" s="107"/>
      <c r="CN62" s="108"/>
      <c r="CO62" s="122">
        <v>77422.43</v>
      </c>
      <c r="CP62" s="123"/>
      <c r="CQ62" s="123"/>
      <c r="CR62" s="123"/>
      <c r="CS62" s="123"/>
      <c r="CT62" s="123"/>
      <c r="CU62" s="124"/>
      <c r="CV62" s="106">
        <f t="shared" si="8"/>
        <v>60019</v>
      </c>
      <c r="CW62" s="107"/>
      <c r="CX62" s="107"/>
      <c r="CY62" s="107"/>
      <c r="CZ62" s="107"/>
      <c r="DA62" s="107"/>
      <c r="DB62" s="107"/>
      <c r="DC62" s="107"/>
      <c r="DD62" s="108"/>
      <c r="DE62" s="106">
        <f t="shared" si="9"/>
        <v>60019</v>
      </c>
      <c r="DF62" s="107"/>
      <c r="DG62" s="107"/>
      <c r="DH62" s="107"/>
      <c r="DI62" s="107"/>
      <c r="DJ62" s="107"/>
      <c r="DK62" s="107"/>
      <c r="DL62" s="107"/>
      <c r="DM62" s="108"/>
      <c r="DN62" s="122">
        <v>60019</v>
      </c>
      <c r="DO62" s="123"/>
      <c r="DP62" s="123"/>
      <c r="DQ62" s="123"/>
      <c r="DR62" s="123"/>
      <c r="DS62" s="123"/>
      <c r="DT62" s="124"/>
      <c r="DU62" s="122">
        <v>0</v>
      </c>
      <c r="DV62" s="123"/>
      <c r="DW62" s="123"/>
      <c r="DX62" s="123"/>
      <c r="DY62" s="123"/>
      <c r="DZ62" s="123"/>
      <c r="EA62" s="124"/>
      <c r="EB62" s="122"/>
      <c r="EC62" s="123"/>
      <c r="ED62" s="123"/>
      <c r="EE62" s="123"/>
      <c r="EF62" s="123"/>
      <c r="EG62" s="123"/>
      <c r="EH62" s="124"/>
      <c r="EI62" s="122">
        <v>0</v>
      </c>
      <c r="EJ62" s="123"/>
      <c r="EK62" s="123"/>
      <c r="EL62" s="123"/>
      <c r="EM62" s="123"/>
      <c r="EN62" s="123"/>
      <c r="EO62" s="124"/>
      <c r="EP62" s="149"/>
      <c r="EQ62" s="150"/>
      <c r="ER62" s="150"/>
      <c r="ES62" s="150"/>
      <c r="ET62" s="150"/>
      <c r="EU62" s="150"/>
      <c r="EV62" s="150"/>
      <c r="EW62" s="150"/>
      <c r="EX62" s="150"/>
      <c r="EY62" s="151"/>
    </row>
    <row r="63" spans="1:155" s="112" customFormat="1" ht="16.5" customHeight="1">
      <c r="A63" s="146" t="s">
        <v>239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8"/>
      <c r="AN63" s="125" t="s">
        <v>5</v>
      </c>
      <c r="AO63" s="126"/>
      <c r="AP63" s="126"/>
      <c r="AQ63" s="126"/>
      <c r="AR63" s="126"/>
      <c r="AS63" s="126"/>
      <c r="AT63" s="126"/>
      <c r="AU63" s="127"/>
      <c r="AV63" s="140" t="s">
        <v>240</v>
      </c>
      <c r="AW63" s="141"/>
      <c r="AX63" s="141"/>
      <c r="AY63" s="141"/>
      <c r="AZ63" s="141"/>
      <c r="BA63" s="142"/>
      <c r="BB63" s="106">
        <f t="shared" si="6"/>
        <v>26137.042999999998</v>
      </c>
      <c r="BC63" s="107"/>
      <c r="BD63" s="107"/>
      <c r="BE63" s="107"/>
      <c r="BF63" s="107"/>
      <c r="BG63" s="107"/>
      <c r="BH63" s="107"/>
      <c r="BI63" s="107"/>
      <c r="BJ63" s="108"/>
      <c r="BK63" s="106">
        <f t="shared" si="7"/>
        <v>26137.042999999998</v>
      </c>
      <c r="BL63" s="107"/>
      <c r="BM63" s="107"/>
      <c r="BN63" s="107"/>
      <c r="BO63" s="107"/>
      <c r="BP63" s="107"/>
      <c r="BQ63" s="107"/>
      <c r="BR63" s="107"/>
      <c r="BS63" s="108"/>
      <c r="BT63" s="106">
        <f>BT64+BT65+BT66+BT67</f>
        <v>6019.692999999999</v>
      </c>
      <c r="BU63" s="107"/>
      <c r="BV63" s="107"/>
      <c r="BW63" s="107"/>
      <c r="BX63" s="107"/>
      <c r="BY63" s="107"/>
      <c r="BZ63" s="108"/>
      <c r="CA63" s="106">
        <f>CA64+CA65+CA66+CA67</f>
        <v>0</v>
      </c>
      <c r="CB63" s="107"/>
      <c r="CC63" s="107"/>
      <c r="CD63" s="107"/>
      <c r="CE63" s="107"/>
      <c r="CF63" s="107"/>
      <c r="CG63" s="108"/>
      <c r="CH63" s="106">
        <f>CH64+CH65+CH66+CH67</f>
        <v>974.013</v>
      </c>
      <c r="CI63" s="107"/>
      <c r="CJ63" s="107"/>
      <c r="CK63" s="107"/>
      <c r="CL63" s="107"/>
      <c r="CM63" s="107"/>
      <c r="CN63" s="108"/>
      <c r="CO63" s="106">
        <f>CO64+CO65+CO66+CO67</f>
        <v>20117.35</v>
      </c>
      <c r="CP63" s="107"/>
      <c r="CQ63" s="107"/>
      <c r="CR63" s="107"/>
      <c r="CS63" s="107"/>
      <c r="CT63" s="107"/>
      <c r="CU63" s="108"/>
      <c r="CV63" s="106">
        <f t="shared" si="8"/>
        <v>7121.82492</v>
      </c>
      <c r="CW63" s="107"/>
      <c r="CX63" s="107"/>
      <c r="CY63" s="107"/>
      <c r="CZ63" s="107"/>
      <c r="DA63" s="107"/>
      <c r="DB63" s="107"/>
      <c r="DC63" s="107"/>
      <c r="DD63" s="108"/>
      <c r="DE63" s="106">
        <f>DN63+DU63+EI63</f>
        <v>7121.82492</v>
      </c>
      <c r="DF63" s="107"/>
      <c r="DG63" s="107"/>
      <c r="DH63" s="107"/>
      <c r="DI63" s="107"/>
      <c r="DJ63" s="107"/>
      <c r="DK63" s="107"/>
      <c r="DL63" s="107"/>
      <c r="DM63" s="108"/>
      <c r="DN63" s="106">
        <f>DN64+DN65+DN66</f>
        <v>6880.51992</v>
      </c>
      <c r="DO63" s="107"/>
      <c r="DP63" s="107"/>
      <c r="DQ63" s="107"/>
      <c r="DR63" s="107"/>
      <c r="DS63" s="107"/>
      <c r="DT63" s="108"/>
      <c r="DU63" s="106">
        <f>DU64+DU65+DU66</f>
        <v>33.515</v>
      </c>
      <c r="DV63" s="107"/>
      <c r="DW63" s="107"/>
      <c r="DX63" s="107"/>
      <c r="DY63" s="107"/>
      <c r="DZ63" s="107"/>
      <c r="EA63" s="108"/>
      <c r="EB63" s="106"/>
      <c r="EC63" s="107"/>
      <c r="ED63" s="107"/>
      <c r="EE63" s="107"/>
      <c r="EF63" s="107"/>
      <c r="EG63" s="107"/>
      <c r="EH63" s="108"/>
      <c r="EI63" s="106">
        <f>EI64+EI65+EI66</f>
        <v>207.78999999999996</v>
      </c>
      <c r="EJ63" s="107"/>
      <c r="EK63" s="107"/>
      <c r="EL63" s="107"/>
      <c r="EM63" s="107"/>
      <c r="EN63" s="107"/>
      <c r="EO63" s="108"/>
      <c r="EP63" s="125"/>
      <c r="EQ63" s="126"/>
      <c r="ER63" s="126"/>
      <c r="ES63" s="126"/>
      <c r="ET63" s="126"/>
      <c r="EU63" s="126"/>
      <c r="EV63" s="126"/>
      <c r="EW63" s="126"/>
      <c r="EX63" s="126"/>
      <c r="EY63" s="127"/>
    </row>
    <row r="64" spans="1:155" s="112" customFormat="1" ht="7.5" customHeight="1">
      <c r="A64" s="160" t="s">
        <v>241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125" t="s">
        <v>5</v>
      </c>
      <c r="AO64" s="126"/>
      <c r="AP64" s="126"/>
      <c r="AQ64" s="126"/>
      <c r="AR64" s="126"/>
      <c r="AS64" s="126"/>
      <c r="AT64" s="126"/>
      <c r="AU64" s="127"/>
      <c r="AV64" s="140"/>
      <c r="AW64" s="141"/>
      <c r="AX64" s="141"/>
      <c r="AY64" s="141"/>
      <c r="AZ64" s="141"/>
      <c r="BA64" s="142"/>
      <c r="BB64" s="106">
        <f t="shared" si="6"/>
        <v>4309.98</v>
      </c>
      <c r="BC64" s="107"/>
      <c r="BD64" s="107"/>
      <c r="BE64" s="107"/>
      <c r="BF64" s="107"/>
      <c r="BG64" s="107"/>
      <c r="BH64" s="107"/>
      <c r="BI64" s="107"/>
      <c r="BJ64" s="108"/>
      <c r="BK64" s="106">
        <f t="shared" si="7"/>
        <v>4309.98</v>
      </c>
      <c r="BL64" s="107"/>
      <c r="BM64" s="107"/>
      <c r="BN64" s="107"/>
      <c r="BO64" s="107"/>
      <c r="BP64" s="107"/>
      <c r="BQ64" s="107"/>
      <c r="BR64" s="107"/>
      <c r="BS64" s="108"/>
      <c r="BT64" s="106">
        <v>4309.98</v>
      </c>
      <c r="BU64" s="107"/>
      <c r="BV64" s="107"/>
      <c r="BW64" s="107"/>
      <c r="BX64" s="107"/>
      <c r="BY64" s="107"/>
      <c r="BZ64" s="108"/>
      <c r="CA64" s="106"/>
      <c r="CB64" s="107"/>
      <c r="CC64" s="107"/>
      <c r="CD64" s="107"/>
      <c r="CE64" s="107"/>
      <c r="CF64" s="107"/>
      <c r="CG64" s="108"/>
      <c r="CH64" s="106"/>
      <c r="CI64" s="107"/>
      <c r="CJ64" s="107"/>
      <c r="CK64" s="107"/>
      <c r="CL64" s="107"/>
      <c r="CM64" s="107"/>
      <c r="CN64" s="108"/>
      <c r="CO64" s="106"/>
      <c r="CP64" s="107"/>
      <c r="CQ64" s="107"/>
      <c r="CR64" s="107"/>
      <c r="CS64" s="107"/>
      <c r="CT64" s="107"/>
      <c r="CU64" s="108"/>
      <c r="CV64" s="106">
        <f t="shared" si="8"/>
        <v>2052.415</v>
      </c>
      <c r="CW64" s="107"/>
      <c r="CX64" s="107"/>
      <c r="CY64" s="107"/>
      <c r="CZ64" s="107"/>
      <c r="DA64" s="107"/>
      <c r="DB64" s="107"/>
      <c r="DC64" s="107"/>
      <c r="DD64" s="108"/>
      <c r="DE64" s="106">
        <f t="shared" si="9"/>
        <v>2052.415</v>
      </c>
      <c r="DF64" s="107"/>
      <c r="DG64" s="107"/>
      <c r="DH64" s="107"/>
      <c r="DI64" s="107"/>
      <c r="DJ64" s="107"/>
      <c r="DK64" s="107"/>
      <c r="DL64" s="107"/>
      <c r="DM64" s="108"/>
      <c r="DN64" s="106">
        <v>1840</v>
      </c>
      <c r="DO64" s="107"/>
      <c r="DP64" s="107"/>
      <c r="DQ64" s="107"/>
      <c r="DR64" s="107"/>
      <c r="DS64" s="107"/>
      <c r="DT64" s="108"/>
      <c r="DU64" s="106">
        <v>22.485</v>
      </c>
      <c r="DV64" s="107"/>
      <c r="DW64" s="107"/>
      <c r="DX64" s="107"/>
      <c r="DY64" s="107"/>
      <c r="DZ64" s="107"/>
      <c r="EA64" s="108"/>
      <c r="EB64" s="106"/>
      <c r="EC64" s="107"/>
      <c r="ED64" s="107"/>
      <c r="EE64" s="107"/>
      <c r="EF64" s="107"/>
      <c r="EG64" s="107"/>
      <c r="EH64" s="108"/>
      <c r="EI64" s="106">
        <v>189.92999999999998</v>
      </c>
      <c r="EJ64" s="107"/>
      <c r="EK64" s="107"/>
      <c r="EL64" s="107"/>
      <c r="EM64" s="107"/>
      <c r="EN64" s="107"/>
      <c r="EO64" s="108"/>
      <c r="EP64" s="125"/>
      <c r="EQ64" s="126"/>
      <c r="ER64" s="126"/>
      <c r="ES64" s="126"/>
      <c r="ET64" s="126"/>
      <c r="EU64" s="126"/>
      <c r="EV64" s="126"/>
      <c r="EW64" s="126"/>
      <c r="EX64" s="126"/>
      <c r="EY64" s="127"/>
    </row>
    <row r="65" spans="1:155" s="112" customFormat="1" ht="8.25">
      <c r="A65" s="160" t="s">
        <v>242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2"/>
      <c r="AN65" s="125" t="s">
        <v>5</v>
      </c>
      <c r="AO65" s="126"/>
      <c r="AP65" s="126"/>
      <c r="AQ65" s="126"/>
      <c r="AR65" s="126"/>
      <c r="AS65" s="126"/>
      <c r="AT65" s="126"/>
      <c r="AU65" s="127"/>
      <c r="AV65" s="140"/>
      <c r="AW65" s="141"/>
      <c r="AX65" s="141"/>
      <c r="AY65" s="141"/>
      <c r="AZ65" s="141"/>
      <c r="BA65" s="142"/>
      <c r="BB65" s="106">
        <f t="shared" si="6"/>
        <v>735.7</v>
      </c>
      <c r="BC65" s="107"/>
      <c r="BD65" s="107"/>
      <c r="BE65" s="107"/>
      <c r="BF65" s="107"/>
      <c r="BG65" s="107"/>
      <c r="BH65" s="107"/>
      <c r="BI65" s="107"/>
      <c r="BJ65" s="108"/>
      <c r="BK65" s="106">
        <f t="shared" si="7"/>
        <v>735.7</v>
      </c>
      <c r="BL65" s="107"/>
      <c r="BM65" s="107"/>
      <c r="BN65" s="107"/>
      <c r="BO65" s="107"/>
      <c r="BP65" s="107"/>
      <c r="BQ65" s="107"/>
      <c r="BR65" s="107"/>
      <c r="BS65" s="108"/>
      <c r="BT65" s="106">
        <v>735.7</v>
      </c>
      <c r="BU65" s="107"/>
      <c r="BV65" s="107"/>
      <c r="BW65" s="107"/>
      <c r="BX65" s="107"/>
      <c r="BY65" s="107"/>
      <c r="BZ65" s="108"/>
      <c r="CA65" s="106"/>
      <c r="CB65" s="107"/>
      <c r="CC65" s="107"/>
      <c r="CD65" s="107"/>
      <c r="CE65" s="107"/>
      <c r="CF65" s="107"/>
      <c r="CG65" s="108"/>
      <c r="CH65" s="106"/>
      <c r="CI65" s="107"/>
      <c r="CJ65" s="107"/>
      <c r="CK65" s="107"/>
      <c r="CL65" s="107"/>
      <c r="CM65" s="107"/>
      <c r="CN65" s="108"/>
      <c r="CO65" s="106"/>
      <c r="CP65" s="107"/>
      <c r="CQ65" s="107"/>
      <c r="CR65" s="107"/>
      <c r="CS65" s="107"/>
      <c r="CT65" s="107"/>
      <c r="CU65" s="108"/>
      <c r="CV65" s="106">
        <f t="shared" si="8"/>
        <v>579.7399199999999</v>
      </c>
      <c r="CW65" s="107"/>
      <c r="CX65" s="107"/>
      <c r="CY65" s="107"/>
      <c r="CZ65" s="107"/>
      <c r="DA65" s="107"/>
      <c r="DB65" s="107"/>
      <c r="DC65" s="107"/>
      <c r="DD65" s="108"/>
      <c r="DE65" s="106">
        <f t="shared" si="9"/>
        <v>579.7399199999999</v>
      </c>
      <c r="DF65" s="107"/>
      <c r="DG65" s="107"/>
      <c r="DH65" s="107"/>
      <c r="DI65" s="107"/>
      <c r="DJ65" s="107"/>
      <c r="DK65" s="107"/>
      <c r="DL65" s="107"/>
      <c r="DM65" s="108"/>
      <c r="DN65" s="106">
        <v>579.7399199999999</v>
      </c>
      <c r="DO65" s="107"/>
      <c r="DP65" s="107"/>
      <c r="DQ65" s="107"/>
      <c r="DR65" s="107"/>
      <c r="DS65" s="107"/>
      <c r="DT65" s="108"/>
      <c r="DU65" s="106"/>
      <c r="DV65" s="107"/>
      <c r="DW65" s="107"/>
      <c r="DX65" s="107"/>
      <c r="DY65" s="107"/>
      <c r="DZ65" s="107"/>
      <c r="EA65" s="108"/>
      <c r="EB65" s="106"/>
      <c r="EC65" s="107"/>
      <c r="ED65" s="107"/>
      <c r="EE65" s="107"/>
      <c r="EF65" s="107"/>
      <c r="EG65" s="107"/>
      <c r="EH65" s="108"/>
      <c r="EI65" s="106"/>
      <c r="EJ65" s="107"/>
      <c r="EK65" s="107"/>
      <c r="EL65" s="107"/>
      <c r="EM65" s="107"/>
      <c r="EN65" s="107"/>
      <c r="EO65" s="108"/>
      <c r="EP65" s="125"/>
      <c r="EQ65" s="126"/>
      <c r="ER65" s="126"/>
      <c r="ES65" s="126"/>
      <c r="ET65" s="126"/>
      <c r="EU65" s="126"/>
      <c r="EV65" s="126"/>
      <c r="EW65" s="126"/>
      <c r="EX65" s="126"/>
      <c r="EY65" s="127"/>
    </row>
    <row r="66" spans="1:155" s="112" customFormat="1" ht="16.5" customHeight="1">
      <c r="A66" s="160" t="s">
        <v>243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2"/>
      <c r="AN66" s="149" t="s">
        <v>5</v>
      </c>
      <c r="AO66" s="150"/>
      <c r="AP66" s="150"/>
      <c r="AQ66" s="150"/>
      <c r="AR66" s="150"/>
      <c r="AS66" s="150"/>
      <c r="AT66" s="150"/>
      <c r="AU66" s="151"/>
      <c r="AV66" s="152"/>
      <c r="AW66" s="153"/>
      <c r="AX66" s="153"/>
      <c r="AY66" s="153"/>
      <c r="AZ66" s="153"/>
      <c r="BA66" s="154"/>
      <c r="BB66" s="106">
        <f t="shared" si="6"/>
        <v>21091.362999999998</v>
      </c>
      <c r="BC66" s="107"/>
      <c r="BD66" s="107"/>
      <c r="BE66" s="107"/>
      <c r="BF66" s="107"/>
      <c r="BG66" s="107"/>
      <c r="BH66" s="107"/>
      <c r="BI66" s="107"/>
      <c r="BJ66" s="108"/>
      <c r="BK66" s="106">
        <f t="shared" si="7"/>
        <v>21091.362999999998</v>
      </c>
      <c r="BL66" s="107"/>
      <c r="BM66" s="107"/>
      <c r="BN66" s="107"/>
      <c r="BO66" s="107"/>
      <c r="BP66" s="107"/>
      <c r="BQ66" s="107"/>
      <c r="BR66" s="107"/>
      <c r="BS66" s="108"/>
      <c r="BT66" s="122">
        <v>974.013</v>
      </c>
      <c r="BU66" s="123"/>
      <c r="BV66" s="123"/>
      <c r="BW66" s="123"/>
      <c r="BX66" s="123"/>
      <c r="BY66" s="123"/>
      <c r="BZ66" s="124"/>
      <c r="CA66" s="122">
        <v>0</v>
      </c>
      <c r="CB66" s="123"/>
      <c r="CC66" s="123"/>
      <c r="CD66" s="123"/>
      <c r="CE66" s="123"/>
      <c r="CF66" s="123"/>
      <c r="CG66" s="124"/>
      <c r="CH66" s="106">
        <f>CA66+BT66</f>
        <v>974.013</v>
      </c>
      <c r="CI66" s="107"/>
      <c r="CJ66" s="107"/>
      <c r="CK66" s="107"/>
      <c r="CL66" s="107"/>
      <c r="CM66" s="107"/>
      <c r="CN66" s="108"/>
      <c r="CO66" s="122">
        <v>20117.35</v>
      </c>
      <c r="CP66" s="123"/>
      <c r="CQ66" s="123"/>
      <c r="CR66" s="123"/>
      <c r="CS66" s="123"/>
      <c r="CT66" s="123"/>
      <c r="CU66" s="124"/>
      <c r="CV66" s="106">
        <f t="shared" si="8"/>
        <v>4489.669999999999</v>
      </c>
      <c r="CW66" s="107"/>
      <c r="CX66" s="107"/>
      <c r="CY66" s="107"/>
      <c r="CZ66" s="107"/>
      <c r="DA66" s="107"/>
      <c r="DB66" s="107"/>
      <c r="DC66" s="107"/>
      <c r="DD66" s="108"/>
      <c r="DE66" s="106">
        <f t="shared" si="9"/>
        <v>4489.669999999999</v>
      </c>
      <c r="DF66" s="107"/>
      <c r="DG66" s="107"/>
      <c r="DH66" s="107"/>
      <c r="DI66" s="107"/>
      <c r="DJ66" s="107"/>
      <c r="DK66" s="107"/>
      <c r="DL66" s="107"/>
      <c r="DM66" s="108"/>
      <c r="DN66" s="122">
        <v>4460.78</v>
      </c>
      <c r="DO66" s="123"/>
      <c r="DP66" s="123"/>
      <c r="DQ66" s="123"/>
      <c r="DR66" s="123"/>
      <c r="DS66" s="123"/>
      <c r="DT66" s="124"/>
      <c r="DU66" s="122">
        <v>11.03</v>
      </c>
      <c r="DV66" s="123"/>
      <c r="DW66" s="123"/>
      <c r="DX66" s="123"/>
      <c r="DY66" s="123"/>
      <c r="DZ66" s="123"/>
      <c r="EA66" s="124"/>
      <c r="EB66" s="122"/>
      <c r="EC66" s="123"/>
      <c r="ED66" s="123"/>
      <c r="EE66" s="123"/>
      <c r="EF66" s="123"/>
      <c r="EG66" s="123"/>
      <c r="EH66" s="124"/>
      <c r="EI66" s="122">
        <v>17.86</v>
      </c>
      <c r="EJ66" s="123"/>
      <c r="EK66" s="123"/>
      <c r="EL66" s="123"/>
      <c r="EM66" s="123"/>
      <c r="EN66" s="123"/>
      <c r="EO66" s="124"/>
      <c r="EP66" s="149"/>
      <c r="EQ66" s="150"/>
      <c r="ER66" s="150"/>
      <c r="ES66" s="150"/>
      <c r="ET66" s="150"/>
      <c r="EU66" s="150"/>
      <c r="EV66" s="150"/>
      <c r="EW66" s="150"/>
      <c r="EX66" s="150"/>
      <c r="EY66" s="151"/>
    </row>
    <row r="67" spans="1:155" s="112" customFormat="1" ht="7.5" customHeight="1">
      <c r="A67" s="160" t="s">
        <v>244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2"/>
      <c r="AN67" s="125" t="s">
        <v>5</v>
      </c>
      <c r="AO67" s="126"/>
      <c r="AP67" s="126"/>
      <c r="AQ67" s="126"/>
      <c r="AR67" s="126"/>
      <c r="AS67" s="126"/>
      <c r="AT67" s="126"/>
      <c r="AU67" s="127"/>
      <c r="AV67" s="140"/>
      <c r="AW67" s="141"/>
      <c r="AX67" s="141"/>
      <c r="AY67" s="141"/>
      <c r="AZ67" s="141"/>
      <c r="BA67" s="142"/>
      <c r="BB67" s="106">
        <f t="shared" si="6"/>
        <v>0</v>
      </c>
      <c r="BC67" s="107"/>
      <c r="BD67" s="107"/>
      <c r="BE67" s="107"/>
      <c r="BF67" s="107"/>
      <c r="BG67" s="107"/>
      <c r="BH67" s="107"/>
      <c r="BI67" s="107"/>
      <c r="BJ67" s="108"/>
      <c r="BK67" s="106">
        <f t="shared" si="7"/>
        <v>0</v>
      </c>
      <c r="BL67" s="107"/>
      <c r="BM67" s="107"/>
      <c r="BN67" s="107"/>
      <c r="BO67" s="107"/>
      <c r="BP67" s="107"/>
      <c r="BQ67" s="107"/>
      <c r="BR67" s="107"/>
      <c r="BS67" s="108"/>
      <c r="BT67" s="106"/>
      <c r="BU67" s="107"/>
      <c r="BV67" s="107"/>
      <c r="BW67" s="107"/>
      <c r="BX67" s="107"/>
      <c r="BY67" s="107"/>
      <c r="BZ67" s="108"/>
      <c r="CA67" s="106"/>
      <c r="CB67" s="107"/>
      <c r="CC67" s="107"/>
      <c r="CD67" s="107"/>
      <c r="CE67" s="107"/>
      <c r="CF67" s="107"/>
      <c r="CG67" s="108"/>
      <c r="CH67" s="106"/>
      <c r="CI67" s="107"/>
      <c r="CJ67" s="107"/>
      <c r="CK67" s="107"/>
      <c r="CL67" s="107"/>
      <c r="CM67" s="107"/>
      <c r="CN67" s="108"/>
      <c r="CO67" s="106"/>
      <c r="CP67" s="107"/>
      <c r="CQ67" s="107"/>
      <c r="CR67" s="107"/>
      <c r="CS67" s="107"/>
      <c r="CT67" s="107"/>
      <c r="CU67" s="108"/>
      <c r="CV67" s="106">
        <f t="shared" si="8"/>
        <v>0</v>
      </c>
      <c r="CW67" s="107"/>
      <c r="CX67" s="107"/>
      <c r="CY67" s="107"/>
      <c r="CZ67" s="107"/>
      <c r="DA67" s="107"/>
      <c r="DB67" s="107"/>
      <c r="DC67" s="107"/>
      <c r="DD67" s="108"/>
      <c r="DE67" s="106">
        <f t="shared" si="9"/>
        <v>0</v>
      </c>
      <c r="DF67" s="107"/>
      <c r="DG67" s="107"/>
      <c r="DH67" s="107"/>
      <c r="DI67" s="107"/>
      <c r="DJ67" s="107"/>
      <c r="DK67" s="107"/>
      <c r="DL67" s="107"/>
      <c r="DM67" s="108"/>
      <c r="DN67" s="106"/>
      <c r="DO67" s="107"/>
      <c r="DP67" s="107"/>
      <c r="DQ67" s="107"/>
      <c r="DR67" s="107"/>
      <c r="DS67" s="107"/>
      <c r="DT67" s="108"/>
      <c r="DU67" s="106"/>
      <c r="DV67" s="107"/>
      <c r="DW67" s="107"/>
      <c r="DX67" s="107"/>
      <c r="DY67" s="107"/>
      <c r="DZ67" s="107"/>
      <c r="EA67" s="108"/>
      <c r="EB67" s="106"/>
      <c r="EC67" s="107"/>
      <c r="ED67" s="107"/>
      <c r="EE67" s="107"/>
      <c r="EF67" s="107"/>
      <c r="EG67" s="107"/>
      <c r="EH67" s="108"/>
      <c r="EI67" s="106"/>
      <c r="EJ67" s="107"/>
      <c r="EK67" s="107"/>
      <c r="EL67" s="107"/>
      <c r="EM67" s="107"/>
      <c r="EN67" s="107"/>
      <c r="EO67" s="108"/>
      <c r="EP67" s="125"/>
      <c r="EQ67" s="126"/>
      <c r="ER67" s="126"/>
      <c r="ES67" s="126"/>
      <c r="ET67" s="126"/>
      <c r="EU67" s="126"/>
      <c r="EV67" s="126"/>
      <c r="EW67" s="126"/>
      <c r="EX67" s="126"/>
      <c r="EY67" s="127"/>
    </row>
    <row r="68" spans="1:155" s="112" customFormat="1" ht="24.75" customHeight="1">
      <c r="A68" s="116" t="s">
        <v>245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8"/>
      <c r="AN68" s="131" t="s">
        <v>5</v>
      </c>
      <c r="AO68" s="132"/>
      <c r="AP68" s="132"/>
      <c r="AQ68" s="132"/>
      <c r="AR68" s="132"/>
      <c r="AS68" s="132"/>
      <c r="AT68" s="132"/>
      <c r="AU68" s="133"/>
      <c r="AV68" s="134" t="s">
        <v>246</v>
      </c>
      <c r="AW68" s="135"/>
      <c r="AX68" s="135"/>
      <c r="AY68" s="135"/>
      <c r="AZ68" s="135"/>
      <c r="BA68" s="136"/>
      <c r="BB68" s="103">
        <f t="shared" si="6"/>
        <v>285158.85000000003</v>
      </c>
      <c r="BC68" s="104"/>
      <c r="BD68" s="104"/>
      <c r="BE68" s="104"/>
      <c r="BF68" s="104"/>
      <c r="BG68" s="104"/>
      <c r="BH68" s="104"/>
      <c r="BI68" s="104"/>
      <c r="BJ68" s="105"/>
      <c r="BK68" s="103">
        <f t="shared" si="7"/>
        <v>285158.85000000003</v>
      </c>
      <c r="BL68" s="104"/>
      <c r="BM68" s="104"/>
      <c r="BN68" s="104"/>
      <c r="BO68" s="104"/>
      <c r="BP68" s="104"/>
      <c r="BQ68" s="104"/>
      <c r="BR68" s="104"/>
      <c r="BS68" s="105"/>
      <c r="BT68" s="109">
        <f>BT52+BT22+CA58</f>
        <v>285158.85000000003</v>
      </c>
      <c r="BU68" s="110"/>
      <c r="BV68" s="110"/>
      <c r="BW68" s="110"/>
      <c r="BX68" s="110"/>
      <c r="BY68" s="110"/>
      <c r="BZ68" s="111"/>
      <c r="CA68" s="109"/>
      <c r="CB68" s="110"/>
      <c r="CC68" s="110"/>
      <c r="CD68" s="110"/>
      <c r="CE68" s="110"/>
      <c r="CF68" s="110"/>
      <c r="CG68" s="111"/>
      <c r="CH68" s="109"/>
      <c r="CI68" s="110"/>
      <c r="CJ68" s="110"/>
      <c r="CK68" s="110"/>
      <c r="CL68" s="110"/>
      <c r="CM68" s="110"/>
      <c r="CN68" s="111"/>
      <c r="CO68" s="109"/>
      <c r="CP68" s="110"/>
      <c r="CQ68" s="110"/>
      <c r="CR68" s="110"/>
      <c r="CS68" s="110"/>
      <c r="CT68" s="110"/>
      <c r="CU68" s="111"/>
      <c r="CV68" s="103">
        <f t="shared" si="8"/>
        <v>0</v>
      </c>
      <c r="CW68" s="104"/>
      <c r="CX68" s="104"/>
      <c r="CY68" s="104"/>
      <c r="CZ68" s="104"/>
      <c r="DA68" s="104"/>
      <c r="DB68" s="104"/>
      <c r="DC68" s="104"/>
      <c r="DD68" s="105"/>
      <c r="DE68" s="103">
        <f t="shared" si="9"/>
        <v>0</v>
      </c>
      <c r="DF68" s="104"/>
      <c r="DG68" s="104"/>
      <c r="DH68" s="104"/>
      <c r="DI68" s="104"/>
      <c r="DJ68" s="104"/>
      <c r="DK68" s="104"/>
      <c r="DL68" s="104"/>
      <c r="DM68" s="105"/>
      <c r="DN68" s="109"/>
      <c r="DO68" s="110"/>
      <c r="DP68" s="110"/>
      <c r="DQ68" s="110"/>
      <c r="DR68" s="110"/>
      <c r="DS68" s="110"/>
      <c r="DT68" s="111"/>
      <c r="DU68" s="109"/>
      <c r="DV68" s="110"/>
      <c r="DW68" s="110"/>
      <c r="DX68" s="110"/>
      <c r="DY68" s="110"/>
      <c r="DZ68" s="110"/>
      <c r="EA68" s="111"/>
      <c r="EB68" s="109"/>
      <c r="EC68" s="110"/>
      <c r="ED68" s="110"/>
      <c r="EE68" s="110"/>
      <c r="EF68" s="110"/>
      <c r="EG68" s="110"/>
      <c r="EH68" s="111"/>
      <c r="EI68" s="109"/>
      <c r="EJ68" s="110"/>
      <c r="EK68" s="110"/>
      <c r="EL68" s="110"/>
      <c r="EM68" s="110"/>
      <c r="EN68" s="110"/>
      <c r="EO68" s="111"/>
      <c r="EP68" s="131"/>
      <c r="EQ68" s="132"/>
      <c r="ER68" s="132"/>
      <c r="ES68" s="132"/>
      <c r="ET68" s="132"/>
      <c r="EU68" s="132"/>
      <c r="EV68" s="132"/>
      <c r="EW68" s="132"/>
      <c r="EX68" s="132"/>
      <c r="EY68" s="133"/>
    </row>
    <row r="69" ht="3" customHeight="1"/>
    <row r="70" s="65" customFormat="1" ht="7.5" customHeight="1">
      <c r="A70" s="164" t="s">
        <v>247</v>
      </c>
    </row>
    <row r="71" s="70" customFormat="1" ht="7.5" customHeight="1">
      <c r="A71" s="165" t="s">
        <v>248</v>
      </c>
    </row>
    <row r="72" s="70" customFormat="1" ht="7.5" customHeight="1">
      <c r="A72" s="165" t="s">
        <v>249</v>
      </c>
    </row>
    <row r="73" s="65" customFormat="1" ht="8.25" customHeight="1">
      <c r="A73" s="164" t="s">
        <v>250</v>
      </c>
    </row>
    <row r="74" spans="1:155" s="65" customFormat="1" ht="9" customHeight="1">
      <c r="A74" s="166"/>
      <c r="EY74" s="66" t="s">
        <v>251</v>
      </c>
    </row>
    <row r="75" spans="1:155" s="168" customFormat="1" ht="7.5" customHeight="1">
      <c r="A75" s="167" t="s">
        <v>252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7"/>
      <c r="EM75" s="167"/>
      <c r="EN75" s="167"/>
      <c r="EO75" s="167"/>
      <c r="EP75" s="167"/>
      <c r="EQ75" s="167"/>
      <c r="ER75" s="167"/>
      <c r="ES75" s="167"/>
      <c r="ET75" s="167"/>
      <c r="EU75" s="167"/>
      <c r="EV75" s="167"/>
      <c r="EW75" s="167"/>
      <c r="EX75" s="167"/>
      <c r="EY75" s="167"/>
    </row>
    <row r="76" spans="1:155" s="80" customFormat="1" ht="9" customHeight="1">
      <c r="A76" s="76" t="s">
        <v>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8"/>
      <c r="AN76" s="76" t="s">
        <v>157</v>
      </c>
      <c r="AO76" s="77"/>
      <c r="AP76" s="77"/>
      <c r="AQ76" s="77"/>
      <c r="AR76" s="77"/>
      <c r="AS76" s="77"/>
      <c r="AT76" s="77"/>
      <c r="AU76" s="78"/>
      <c r="AV76" s="76" t="s">
        <v>158</v>
      </c>
      <c r="AW76" s="77"/>
      <c r="AX76" s="77"/>
      <c r="AY76" s="77"/>
      <c r="AZ76" s="77"/>
      <c r="BA76" s="78"/>
      <c r="BB76" s="169" t="s">
        <v>253</v>
      </c>
      <c r="BC76" s="170"/>
      <c r="BD76" s="170"/>
      <c r="BE76" s="170"/>
      <c r="BF76" s="170"/>
      <c r="BG76" s="170"/>
      <c r="BH76" s="170"/>
      <c r="BI76" s="170"/>
      <c r="BJ76" s="171"/>
      <c r="BK76" s="84" t="s">
        <v>160</v>
      </c>
      <c r="BL76" s="84"/>
      <c r="BM76" s="84"/>
      <c r="BN76" s="84"/>
      <c r="BO76" s="84"/>
      <c r="BP76" s="84"/>
      <c r="BQ76" s="84"/>
      <c r="BR76" s="84"/>
      <c r="BS76" s="84"/>
      <c r="BT76" s="84" t="s">
        <v>161</v>
      </c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 t="s">
        <v>254</v>
      </c>
      <c r="CW76" s="84"/>
      <c r="CX76" s="84"/>
      <c r="CY76" s="84"/>
      <c r="CZ76" s="84"/>
      <c r="DA76" s="84"/>
      <c r="DB76" s="84"/>
      <c r="DC76" s="84"/>
      <c r="DD76" s="84"/>
      <c r="DE76" s="84" t="s">
        <v>163</v>
      </c>
      <c r="DF76" s="84"/>
      <c r="DG76" s="84"/>
      <c r="DH76" s="84"/>
      <c r="DI76" s="84"/>
      <c r="DJ76" s="84"/>
      <c r="DK76" s="84"/>
      <c r="DL76" s="84"/>
      <c r="DM76" s="84"/>
      <c r="DN76" s="84" t="s">
        <v>164</v>
      </c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76" t="s">
        <v>165</v>
      </c>
      <c r="EQ76" s="77"/>
      <c r="ER76" s="77"/>
      <c r="ES76" s="77"/>
      <c r="ET76" s="77"/>
      <c r="EU76" s="77"/>
      <c r="EV76" s="77"/>
      <c r="EW76" s="77"/>
      <c r="EX76" s="77"/>
      <c r="EY76" s="78"/>
    </row>
    <row r="77" spans="1:155" s="80" customFormat="1" ht="66.75" customHeight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3"/>
      <c r="AN77" s="81"/>
      <c r="AO77" s="82"/>
      <c r="AP77" s="82"/>
      <c r="AQ77" s="82"/>
      <c r="AR77" s="82"/>
      <c r="AS77" s="82"/>
      <c r="AT77" s="82"/>
      <c r="AU77" s="83"/>
      <c r="AV77" s="81"/>
      <c r="AW77" s="82"/>
      <c r="AX77" s="82"/>
      <c r="AY77" s="82"/>
      <c r="AZ77" s="82"/>
      <c r="BA77" s="83"/>
      <c r="BB77" s="172"/>
      <c r="BC77" s="173"/>
      <c r="BD77" s="173"/>
      <c r="BE77" s="173"/>
      <c r="BF77" s="173"/>
      <c r="BG77" s="173"/>
      <c r="BH77" s="173"/>
      <c r="BI77" s="173"/>
      <c r="BJ77" s="174"/>
      <c r="BK77" s="84"/>
      <c r="BL77" s="84"/>
      <c r="BM77" s="84"/>
      <c r="BN77" s="84"/>
      <c r="BO77" s="84"/>
      <c r="BP77" s="84"/>
      <c r="BQ77" s="84"/>
      <c r="BR77" s="84"/>
      <c r="BS77" s="84"/>
      <c r="BT77" s="84" t="s">
        <v>166</v>
      </c>
      <c r="BU77" s="84"/>
      <c r="BV77" s="84"/>
      <c r="BW77" s="84"/>
      <c r="BX77" s="84"/>
      <c r="BY77" s="84"/>
      <c r="BZ77" s="84"/>
      <c r="CA77" s="84" t="s">
        <v>167</v>
      </c>
      <c r="CB77" s="84"/>
      <c r="CC77" s="84"/>
      <c r="CD77" s="84"/>
      <c r="CE77" s="84"/>
      <c r="CF77" s="84"/>
      <c r="CG77" s="84"/>
      <c r="CH77" s="84" t="s">
        <v>168</v>
      </c>
      <c r="CI77" s="84"/>
      <c r="CJ77" s="84"/>
      <c r="CK77" s="84"/>
      <c r="CL77" s="84"/>
      <c r="CM77" s="84"/>
      <c r="CN77" s="84"/>
      <c r="CO77" s="84" t="s">
        <v>169</v>
      </c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 t="s">
        <v>166</v>
      </c>
      <c r="DO77" s="84"/>
      <c r="DP77" s="84"/>
      <c r="DQ77" s="84"/>
      <c r="DR77" s="84"/>
      <c r="DS77" s="84"/>
      <c r="DT77" s="84"/>
      <c r="DU77" s="84" t="s">
        <v>167</v>
      </c>
      <c r="DV77" s="84"/>
      <c r="DW77" s="84"/>
      <c r="DX77" s="84"/>
      <c r="DY77" s="84"/>
      <c r="DZ77" s="84"/>
      <c r="EA77" s="84"/>
      <c r="EB77" s="84" t="s">
        <v>168</v>
      </c>
      <c r="EC77" s="84"/>
      <c r="ED77" s="84"/>
      <c r="EE77" s="84"/>
      <c r="EF77" s="84"/>
      <c r="EG77" s="84"/>
      <c r="EH77" s="84"/>
      <c r="EI77" s="84" t="s">
        <v>169</v>
      </c>
      <c r="EJ77" s="84"/>
      <c r="EK77" s="84"/>
      <c r="EL77" s="84"/>
      <c r="EM77" s="84"/>
      <c r="EN77" s="84"/>
      <c r="EO77" s="84"/>
      <c r="EP77" s="81"/>
      <c r="EQ77" s="82"/>
      <c r="ER77" s="82"/>
      <c r="ES77" s="82"/>
      <c r="ET77" s="82"/>
      <c r="EU77" s="82"/>
      <c r="EV77" s="82"/>
      <c r="EW77" s="82"/>
      <c r="EX77" s="82"/>
      <c r="EY77" s="83"/>
    </row>
    <row r="78" spans="1:155" s="93" customFormat="1" ht="18.75" customHeight="1">
      <c r="A78" s="85">
        <v>1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7"/>
      <c r="AN78" s="88">
        <v>2</v>
      </c>
      <c r="AO78" s="88"/>
      <c r="AP78" s="88"/>
      <c r="AQ78" s="88"/>
      <c r="AR78" s="88"/>
      <c r="AS78" s="88"/>
      <c r="AT78" s="88"/>
      <c r="AU78" s="88"/>
      <c r="AV78" s="88">
        <v>3</v>
      </c>
      <c r="AW78" s="88"/>
      <c r="AX78" s="88"/>
      <c r="AY78" s="88"/>
      <c r="AZ78" s="88"/>
      <c r="BA78" s="88"/>
      <c r="BB78" s="89">
        <v>4</v>
      </c>
      <c r="BC78" s="89"/>
      <c r="BD78" s="89"/>
      <c r="BE78" s="89"/>
      <c r="BF78" s="89"/>
      <c r="BG78" s="89"/>
      <c r="BH78" s="89"/>
      <c r="BI78" s="89"/>
      <c r="BJ78" s="89"/>
      <c r="BK78" s="89">
        <v>5</v>
      </c>
      <c r="BL78" s="89"/>
      <c r="BM78" s="89"/>
      <c r="BN78" s="89"/>
      <c r="BO78" s="89"/>
      <c r="BP78" s="89"/>
      <c r="BQ78" s="89"/>
      <c r="BR78" s="89"/>
      <c r="BS78" s="89"/>
      <c r="BT78" s="89">
        <v>6</v>
      </c>
      <c r="BU78" s="89"/>
      <c r="BV78" s="89"/>
      <c r="BW78" s="89"/>
      <c r="BX78" s="89"/>
      <c r="BY78" s="89"/>
      <c r="BZ78" s="89"/>
      <c r="CA78" s="89">
        <v>7</v>
      </c>
      <c r="CB78" s="89"/>
      <c r="CC78" s="89"/>
      <c r="CD78" s="89"/>
      <c r="CE78" s="89"/>
      <c r="CF78" s="89"/>
      <c r="CG78" s="89"/>
      <c r="CH78" s="175" t="s">
        <v>170</v>
      </c>
      <c r="CI78" s="176"/>
      <c r="CJ78" s="176"/>
      <c r="CK78" s="176"/>
      <c r="CL78" s="176"/>
      <c r="CM78" s="176"/>
      <c r="CN78" s="177"/>
      <c r="CO78" s="89">
        <v>9</v>
      </c>
      <c r="CP78" s="89"/>
      <c r="CQ78" s="89"/>
      <c r="CR78" s="89"/>
      <c r="CS78" s="89"/>
      <c r="CT78" s="89"/>
      <c r="CU78" s="89"/>
      <c r="CV78" s="89">
        <v>10</v>
      </c>
      <c r="CW78" s="89"/>
      <c r="CX78" s="89"/>
      <c r="CY78" s="89"/>
      <c r="CZ78" s="89"/>
      <c r="DA78" s="89"/>
      <c r="DB78" s="89"/>
      <c r="DC78" s="89"/>
      <c r="DD78" s="89"/>
      <c r="DE78" s="89">
        <v>11</v>
      </c>
      <c r="DF78" s="89"/>
      <c r="DG78" s="89"/>
      <c r="DH78" s="89"/>
      <c r="DI78" s="89"/>
      <c r="DJ78" s="89"/>
      <c r="DK78" s="89"/>
      <c r="DL78" s="89"/>
      <c r="DM78" s="89"/>
      <c r="DN78" s="89">
        <v>12</v>
      </c>
      <c r="DO78" s="89"/>
      <c r="DP78" s="89"/>
      <c r="DQ78" s="89"/>
      <c r="DR78" s="89"/>
      <c r="DS78" s="89"/>
      <c r="DT78" s="89"/>
      <c r="DU78" s="89">
        <v>13</v>
      </c>
      <c r="DV78" s="89"/>
      <c r="DW78" s="89"/>
      <c r="DX78" s="89"/>
      <c r="DY78" s="89"/>
      <c r="DZ78" s="89"/>
      <c r="EA78" s="89"/>
      <c r="EB78" s="175" t="s">
        <v>171</v>
      </c>
      <c r="EC78" s="176"/>
      <c r="ED78" s="176"/>
      <c r="EE78" s="176"/>
      <c r="EF78" s="176"/>
      <c r="EG78" s="176"/>
      <c r="EH78" s="177"/>
      <c r="EI78" s="178">
        <v>15</v>
      </c>
      <c r="EJ78" s="179"/>
      <c r="EK78" s="179"/>
      <c r="EL78" s="179"/>
      <c r="EM78" s="179"/>
      <c r="EN78" s="179"/>
      <c r="EO78" s="180"/>
      <c r="EP78" s="88">
        <v>16</v>
      </c>
      <c r="EQ78" s="88"/>
      <c r="ER78" s="88"/>
      <c r="ES78" s="88"/>
      <c r="ET78" s="88"/>
      <c r="EU78" s="88"/>
      <c r="EV78" s="88"/>
      <c r="EW78" s="88"/>
      <c r="EX78" s="88"/>
      <c r="EY78" s="88"/>
    </row>
    <row r="79" spans="1:155" s="112" customFormat="1" ht="7.5" customHeight="1">
      <c r="A79" s="181" t="s">
        <v>255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2" t="s">
        <v>5</v>
      </c>
      <c r="AO79" s="182"/>
      <c r="AP79" s="182"/>
      <c r="AQ79" s="182"/>
      <c r="AR79" s="182"/>
      <c r="AS79" s="182"/>
      <c r="AT79" s="182"/>
      <c r="AU79" s="182"/>
      <c r="AV79" s="183" t="s">
        <v>256</v>
      </c>
      <c r="AW79" s="183"/>
      <c r="AX79" s="183"/>
      <c r="AY79" s="183"/>
      <c r="AZ79" s="183"/>
      <c r="BA79" s="183"/>
      <c r="BB79" s="184">
        <v>31162</v>
      </c>
      <c r="BC79" s="184"/>
      <c r="BD79" s="184"/>
      <c r="BE79" s="184"/>
      <c r="BF79" s="184"/>
      <c r="BG79" s="184"/>
      <c r="BH79" s="184"/>
      <c r="BI79" s="184"/>
      <c r="BJ79" s="184"/>
      <c r="BK79" s="184">
        <v>31162</v>
      </c>
      <c r="BL79" s="184"/>
      <c r="BM79" s="184"/>
      <c r="BN79" s="184"/>
      <c r="BO79" s="184"/>
      <c r="BP79" s="184"/>
      <c r="BQ79" s="184"/>
      <c r="BR79" s="184"/>
      <c r="BS79" s="184"/>
      <c r="BT79" s="184" t="s">
        <v>38</v>
      </c>
      <c r="BU79" s="184"/>
      <c r="BV79" s="184"/>
      <c r="BW79" s="184"/>
      <c r="BX79" s="184"/>
      <c r="BY79" s="184"/>
      <c r="BZ79" s="184"/>
      <c r="CA79" s="184" t="s">
        <v>38</v>
      </c>
      <c r="CB79" s="184"/>
      <c r="CC79" s="184"/>
      <c r="CD79" s="184"/>
      <c r="CE79" s="184"/>
      <c r="CF79" s="184"/>
      <c r="CG79" s="184"/>
      <c r="CH79" s="184" t="s">
        <v>38</v>
      </c>
      <c r="CI79" s="184"/>
      <c r="CJ79" s="184"/>
      <c r="CK79" s="184"/>
      <c r="CL79" s="184"/>
      <c r="CM79" s="184"/>
      <c r="CN79" s="184"/>
      <c r="CO79" s="184" t="s">
        <v>38</v>
      </c>
      <c r="CP79" s="184"/>
      <c r="CQ79" s="184"/>
      <c r="CR79" s="184"/>
      <c r="CS79" s="184"/>
      <c r="CT79" s="184"/>
      <c r="CU79" s="184"/>
      <c r="CV79" s="184">
        <v>43928</v>
      </c>
      <c r="CW79" s="184"/>
      <c r="CX79" s="184"/>
      <c r="CY79" s="184"/>
      <c r="CZ79" s="184"/>
      <c r="DA79" s="184"/>
      <c r="DB79" s="184"/>
      <c r="DC79" s="184"/>
      <c r="DD79" s="184"/>
      <c r="DE79" s="184">
        <v>43928</v>
      </c>
      <c r="DF79" s="184"/>
      <c r="DG79" s="184"/>
      <c r="DH79" s="184"/>
      <c r="DI79" s="184"/>
      <c r="DJ79" s="184"/>
      <c r="DK79" s="184"/>
      <c r="DL79" s="184"/>
      <c r="DM79" s="184"/>
      <c r="DN79" s="185" t="s">
        <v>38</v>
      </c>
      <c r="DO79" s="185"/>
      <c r="DP79" s="185"/>
      <c r="DQ79" s="185"/>
      <c r="DR79" s="185"/>
      <c r="DS79" s="185"/>
      <c r="DT79" s="185"/>
      <c r="DU79" s="185" t="s">
        <v>38</v>
      </c>
      <c r="DV79" s="185"/>
      <c r="DW79" s="185"/>
      <c r="DX79" s="185"/>
      <c r="DY79" s="185"/>
      <c r="DZ79" s="185"/>
      <c r="EA79" s="185"/>
      <c r="EB79" s="185" t="s">
        <v>38</v>
      </c>
      <c r="EC79" s="185"/>
      <c r="ED79" s="185"/>
      <c r="EE79" s="185"/>
      <c r="EF79" s="185"/>
      <c r="EG79" s="185"/>
      <c r="EH79" s="185"/>
      <c r="EI79" s="185" t="s">
        <v>38</v>
      </c>
      <c r="EJ79" s="185"/>
      <c r="EK79" s="185"/>
      <c r="EL79" s="185"/>
      <c r="EM79" s="185"/>
      <c r="EN79" s="185"/>
      <c r="EO79" s="185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</row>
    <row r="80" spans="1:155" s="112" customFormat="1" ht="7.5" customHeight="1">
      <c r="A80" s="186" t="s">
        <v>257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2" t="s">
        <v>5</v>
      </c>
      <c r="AO80" s="182"/>
      <c r="AP80" s="182"/>
      <c r="AQ80" s="182"/>
      <c r="AR80" s="182"/>
      <c r="AS80" s="182"/>
      <c r="AT80" s="182"/>
      <c r="AU80" s="182"/>
      <c r="AV80" s="183" t="s">
        <v>34</v>
      </c>
      <c r="AW80" s="183"/>
      <c r="AX80" s="183"/>
      <c r="AY80" s="183"/>
      <c r="AZ80" s="183"/>
      <c r="BA80" s="183"/>
      <c r="BB80" s="184" t="s">
        <v>38</v>
      </c>
      <c r="BC80" s="184"/>
      <c r="BD80" s="184"/>
      <c r="BE80" s="184"/>
      <c r="BF80" s="184"/>
      <c r="BG80" s="184"/>
      <c r="BH80" s="184"/>
      <c r="BI80" s="184"/>
      <c r="BJ80" s="184"/>
      <c r="BK80" s="184" t="s">
        <v>38</v>
      </c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 t="s">
        <v>38</v>
      </c>
      <c r="CI80" s="184"/>
      <c r="CJ80" s="184"/>
      <c r="CK80" s="184"/>
      <c r="CL80" s="184"/>
      <c r="CM80" s="184"/>
      <c r="CN80" s="184"/>
      <c r="CO80" s="184" t="s">
        <v>38</v>
      </c>
      <c r="CP80" s="184"/>
      <c r="CQ80" s="184"/>
      <c r="CR80" s="184"/>
      <c r="CS80" s="184"/>
      <c r="CT80" s="184"/>
      <c r="CU80" s="184"/>
      <c r="CV80" s="184" t="s">
        <v>38</v>
      </c>
      <c r="CW80" s="184"/>
      <c r="CX80" s="184"/>
      <c r="CY80" s="184"/>
      <c r="CZ80" s="184"/>
      <c r="DA80" s="184"/>
      <c r="DB80" s="184"/>
      <c r="DC80" s="184"/>
      <c r="DD80" s="184"/>
      <c r="DE80" s="184" t="s">
        <v>38</v>
      </c>
      <c r="DF80" s="184"/>
      <c r="DG80" s="184"/>
      <c r="DH80" s="184"/>
      <c r="DI80" s="184"/>
      <c r="DJ80" s="184"/>
      <c r="DK80" s="184"/>
      <c r="DL80" s="184"/>
      <c r="DM80" s="184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 t="s">
        <v>38</v>
      </c>
      <c r="EC80" s="185"/>
      <c r="ED80" s="185"/>
      <c r="EE80" s="185"/>
      <c r="EF80" s="185"/>
      <c r="EG80" s="185"/>
      <c r="EH80" s="185"/>
      <c r="EI80" s="185" t="s">
        <v>38</v>
      </c>
      <c r="EJ80" s="185"/>
      <c r="EK80" s="185"/>
      <c r="EL80" s="185"/>
      <c r="EM80" s="185"/>
      <c r="EN80" s="185"/>
      <c r="EO80" s="185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</row>
    <row r="81" spans="1:155" s="112" customFormat="1" ht="32.25" customHeight="1">
      <c r="A81" s="181" t="s">
        <v>258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2" t="s">
        <v>5</v>
      </c>
      <c r="AO81" s="182"/>
      <c r="AP81" s="182"/>
      <c r="AQ81" s="182"/>
      <c r="AR81" s="182"/>
      <c r="AS81" s="182"/>
      <c r="AT81" s="182"/>
      <c r="AU81" s="182"/>
      <c r="AV81" s="183" t="s">
        <v>259</v>
      </c>
      <c r="AW81" s="183"/>
      <c r="AX81" s="183"/>
      <c r="AY81" s="183"/>
      <c r="AZ81" s="183"/>
      <c r="BA81" s="183"/>
      <c r="BB81" s="184" t="s">
        <v>38</v>
      </c>
      <c r="BC81" s="184"/>
      <c r="BD81" s="184"/>
      <c r="BE81" s="184"/>
      <c r="BF81" s="184"/>
      <c r="BG81" s="184"/>
      <c r="BH81" s="184"/>
      <c r="BI81" s="184"/>
      <c r="BJ81" s="184"/>
      <c r="BK81" s="184" t="s">
        <v>38</v>
      </c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 t="s">
        <v>38</v>
      </c>
      <c r="CI81" s="184"/>
      <c r="CJ81" s="184"/>
      <c r="CK81" s="184"/>
      <c r="CL81" s="184"/>
      <c r="CM81" s="184"/>
      <c r="CN81" s="184"/>
      <c r="CO81" s="184" t="s">
        <v>38</v>
      </c>
      <c r="CP81" s="184"/>
      <c r="CQ81" s="184"/>
      <c r="CR81" s="184"/>
      <c r="CS81" s="184"/>
      <c r="CT81" s="184"/>
      <c r="CU81" s="184"/>
      <c r="CV81" s="184" t="s">
        <v>38</v>
      </c>
      <c r="CW81" s="184"/>
      <c r="CX81" s="184"/>
      <c r="CY81" s="184"/>
      <c r="CZ81" s="184"/>
      <c r="DA81" s="184"/>
      <c r="DB81" s="184"/>
      <c r="DC81" s="184"/>
      <c r="DD81" s="184"/>
      <c r="DE81" s="184" t="s">
        <v>38</v>
      </c>
      <c r="DF81" s="184"/>
      <c r="DG81" s="184"/>
      <c r="DH81" s="184"/>
      <c r="DI81" s="184"/>
      <c r="DJ81" s="184"/>
      <c r="DK81" s="184"/>
      <c r="DL81" s="184"/>
      <c r="DM81" s="184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 t="s">
        <v>38</v>
      </c>
      <c r="EC81" s="185"/>
      <c r="ED81" s="185"/>
      <c r="EE81" s="185"/>
      <c r="EF81" s="185"/>
      <c r="EG81" s="185"/>
      <c r="EH81" s="185"/>
      <c r="EI81" s="185" t="s">
        <v>38</v>
      </c>
      <c r="EJ81" s="185"/>
      <c r="EK81" s="185"/>
      <c r="EL81" s="185"/>
      <c r="EM81" s="185"/>
      <c r="EN81" s="185"/>
      <c r="EO81" s="185"/>
      <c r="EP81" s="182"/>
      <c r="EQ81" s="182"/>
      <c r="ER81" s="182"/>
      <c r="ES81" s="182"/>
      <c r="ET81" s="182"/>
      <c r="EU81" s="182"/>
      <c r="EV81" s="182"/>
      <c r="EW81" s="182"/>
      <c r="EX81" s="182"/>
      <c r="EY81" s="182"/>
    </row>
    <row r="82" spans="1:155" s="112" customFormat="1" ht="32.25" customHeight="1">
      <c r="A82" s="181" t="s">
        <v>260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2" t="s">
        <v>5</v>
      </c>
      <c r="AO82" s="182"/>
      <c r="AP82" s="182"/>
      <c r="AQ82" s="182"/>
      <c r="AR82" s="182"/>
      <c r="AS82" s="182"/>
      <c r="AT82" s="182"/>
      <c r="AU82" s="182"/>
      <c r="AV82" s="183" t="s">
        <v>261</v>
      </c>
      <c r="AW82" s="183"/>
      <c r="AX82" s="183"/>
      <c r="AY82" s="183"/>
      <c r="AZ82" s="183"/>
      <c r="BA82" s="183"/>
      <c r="BB82" s="187" t="s">
        <v>38</v>
      </c>
      <c r="BC82" s="187"/>
      <c r="BD82" s="187"/>
      <c r="BE82" s="187"/>
      <c r="BF82" s="187"/>
      <c r="BG82" s="187"/>
      <c r="BH82" s="187"/>
      <c r="BI82" s="187"/>
      <c r="BJ82" s="187"/>
      <c r="BK82" s="187" t="s">
        <v>38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 t="s">
        <v>38</v>
      </c>
      <c r="CI82" s="187"/>
      <c r="CJ82" s="187"/>
      <c r="CK82" s="187"/>
      <c r="CL82" s="187"/>
      <c r="CM82" s="187"/>
      <c r="CN82" s="187"/>
      <c r="CO82" s="187" t="s">
        <v>38</v>
      </c>
      <c r="CP82" s="187"/>
      <c r="CQ82" s="187"/>
      <c r="CR82" s="187"/>
      <c r="CS82" s="187"/>
      <c r="CT82" s="187"/>
      <c r="CU82" s="187"/>
      <c r="CV82" s="187" t="s">
        <v>38</v>
      </c>
      <c r="CW82" s="187"/>
      <c r="CX82" s="187"/>
      <c r="CY82" s="187"/>
      <c r="CZ82" s="187"/>
      <c r="DA82" s="187"/>
      <c r="DB82" s="187"/>
      <c r="DC82" s="187"/>
      <c r="DD82" s="187"/>
      <c r="DE82" s="187" t="s">
        <v>38</v>
      </c>
      <c r="DF82" s="187"/>
      <c r="DG82" s="187"/>
      <c r="DH82" s="187"/>
      <c r="DI82" s="187"/>
      <c r="DJ82" s="187"/>
      <c r="DK82" s="187"/>
      <c r="DL82" s="187"/>
      <c r="DM82" s="187"/>
      <c r="DN82" s="182"/>
      <c r="DO82" s="182"/>
      <c r="DP82" s="182"/>
      <c r="DQ82" s="182"/>
      <c r="DR82" s="182"/>
      <c r="DS82" s="182"/>
      <c r="DT82" s="182"/>
      <c r="DU82" s="182"/>
      <c r="DV82" s="182"/>
      <c r="DW82" s="182"/>
      <c r="DX82" s="182"/>
      <c r="DY82" s="182"/>
      <c r="DZ82" s="182"/>
      <c r="EA82" s="182"/>
      <c r="EB82" s="182" t="s">
        <v>38</v>
      </c>
      <c r="EC82" s="182"/>
      <c r="ED82" s="182"/>
      <c r="EE82" s="182"/>
      <c r="EF82" s="182"/>
      <c r="EG82" s="182"/>
      <c r="EH82" s="182"/>
      <c r="EI82" s="182" t="s">
        <v>38</v>
      </c>
      <c r="EJ82" s="182"/>
      <c r="EK82" s="182"/>
      <c r="EL82" s="182"/>
      <c r="EM82" s="182"/>
      <c r="EN82" s="182"/>
      <c r="EO82" s="182"/>
      <c r="EP82" s="182"/>
      <c r="EQ82" s="182"/>
      <c r="ER82" s="182"/>
      <c r="ES82" s="182"/>
      <c r="ET82" s="182"/>
      <c r="EU82" s="182"/>
      <c r="EV82" s="182"/>
      <c r="EW82" s="182"/>
      <c r="EX82" s="182"/>
      <c r="EY82" s="182"/>
    </row>
    <row r="83" spans="1:155" s="112" customFormat="1" ht="7.5" customHeight="1">
      <c r="A83" s="181" t="s">
        <v>262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2" t="s">
        <v>5</v>
      </c>
      <c r="AO83" s="182"/>
      <c r="AP83" s="182"/>
      <c r="AQ83" s="182"/>
      <c r="AR83" s="182"/>
      <c r="AS83" s="182"/>
      <c r="AT83" s="182"/>
      <c r="AU83" s="182"/>
      <c r="AV83" s="183" t="s">
        <v>263</v>
      </c>
      <c r="AW83" s="183"/>
      <c r="AX83" s="183"/>
      <c r="AY83" s="183"/>
      <c r="AZ83" s="183"/>
      <c r="BA83" s="183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>
        <v>3374201</v>
      </c>
      <c r="BL83" s="187"/>
      <c r="BM83" s="187"/>
      <c r="BN83" s="187"/>
      <c r="BO83" s="187"/>
      <c r="BP83" s="187"/>
      <c r="BQ83" s="187"/>
      <c r="BR83" s="187"/>
      <c r="BS83" s="187"/>
      <c r="BT83" s="187" t="s">
        <v>38</v>
      </c>
      <c r="BU83" s="187"/>
      <c r="BV83" s="187"/>
      <c r="BW83" s="187"/>
      <c r="BX83" s="187"/>
      <c r="BY83" s="187"/>
      <c r="BZ83" s="187"/>
      <c r="CA83" s="187" t="s">
        <v>38</v>
      </c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>
        <v>3567950</v>
      </c>
      <c r="CW83" s="187"/>
      <c r="CX83" s="187"/>
      <c r="CY83" s="187"/>
      <c r="CZ83" s="187"/>
      <c r="DA83" s="187"/>
      <c r="DB83" s="187"/>
      <c r="DC83" s="187"/>
      <c r="DD83" s="187"/>
      <c r="DE83" s="187">
        <v>3567950</v>
      </c>
      <c r="DF83" s="187"/>
      <c r="DG83" s="187"/>
      <c r="DH83" s="187"/>
      <c r="DI83" s="187"/>
      <c r="DJ83" s="187"/>
      <c r="DK83" s="187"/>
      <c r="DL83" s="187"/>
      <c r="DM83" s="187"/>
      <c r="DN83" s="182" t="s">
        <v>38</v>
      </c>
      <c r="DO83" s="182"/>
      <c r="DP83" s="182"/>
      <c r="DQ83" s="182"/>
      <c r="DR83" s="182"/>
      <c r="DS83" s="182"/>
      <c r="DT83" s="182"/>
      <c r="DU83" s="182" t="s">
        <v>38</v>
      </c>
      <c r="DV83" s="182"/>
      <c r="DW83" s="182"/>
      <c r="DX83" s="182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  <c r="EL83" s="182"/>
      <c r="EM83" s="182"/>
      <c r="EN83" s="182"/>
      <c r="EO83" s="182"/>
      <c r="EP83" s="182"/>
      <c r="EQ83" s="182"/>
      <c r="ER83" s="182"/>
      <c r="ES83" s="182"/>
      <c r="ET83" s="182"/>
      <c r="EU83" s="182"/>
      <c r="EV83" s="182"/>
      <c r="EW83" s="182"/>
      <c r="EX83" s="182"/>
      <c r="EY83" s="182"/>
    </row>
    <row r="84" spans="1:155" s="112" customFormat="1" ht="7.5" customHeight="1">
      <c r="A84" s="181" t="s">
        <v>264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2" t="s">
        <v>5</v>
      </c>
      <c r="AO84" s="182"/>
      <c r="AP84" s="182"/>
      <c r="AQ84" s="182"/>
      <c r="AR84" s="182"/>
      <c r="AS84" s="182"/>
      <c r="AT84" s="182"/>
      <c r="AU84" s="182"/>
      <c r="AV84" s="183" t="s">
        <v>265</v>
      </c>
      <c r="AW84" s="183"/>
      <c r="AX84" s="183"/>
      <c r="AY84" s="183"/>
      <c r="AZ84" s="183"/>
      <c r="BA84" s="183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 t="s">
        <v>38</v>
      </c>
      <c r="BU84" s="187"/>
      <c r="BV84" s="187"/>
      <c r="BW84" s="187"/>
      <c r="BX84" s="187"/>
      <c r="BY84" s="187"/>
      <c r="BZ84" s="187"/>
      <c r="CA84" s="187" t="s">
        <v>38</v>
      </c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2" t="s">
        <v>38</v>
      </c>
      <c r="DO84" s="182"/>
      <c r="DP84" s="182"/>
      <c r="DQ84" s="182"/>
      <c r="DR84" s="182"/>
      <c r="DS84" s="182"/>
      <c r="DT84" s="182"/>
      <c r="DU84" s="182" t="s">
        <v>38</v>
      </c>
      <c r="DV84" s="182"/>
      <c r="DW84" s="182"/>
      <c r="DX84" s="182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  <c r="EL84" s="182"/>
      <c r="EM84" s="182"/>
      <c r="EN84" s="182"/>
      <c r="EO84" s="182"/>
      <c r="EP84" s="182"/>
      <c r="EQ84" s="182"/>
      <c r="ER84" s="182"/>
      <c r="ES84" s="182"/>
      <c r="ET84" s="182"/>
      <c r="EU84" s="182"/>
      <c r="EV84" s="182"/>
      <c r="EW84" s="182"/>
      <c r="EX84" s="182"/>
      <c r="EY84" s="182"/>
    </row>
    <row r="85" spans="1:155" s="112" customFormat="1" ht="7.5" customHeight="1">
      <c r="A85" s="181" t="s">
        <v>266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2" t="s">
        <v>5</v>
      </c>
      <c r="AO85" s="182"/>
      <c r="AP85" s="182"/>
      <c r="AQ85" s="182"/>
      <c r="AR85" s="182"/>
      <c r="AS85" s="182"/>
      <c r="AT85" s="182"/>
      <c r="AU85" s="182"/>
      <c r="AV85" s="183" t="s">
        <v>267</v>
      </c>
      <c r="AW85" s="183"/>
      <c r="AX85" s="183"/>
      <c r="AY85" s="183"/>
      <c r="AZ85" s="183"/>
      <c r="BA85" s="183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 t="s">
        <v>38</v>
      </c>
      <c r="BU85" s="187"/>
      <c r="BV85" s="187"/>
      <c r="BW85" s="187"/>
      <c r="BX85" s="187"/>
      <c r="BY85" s="187"/>
      <c r="BZ85" s="187"/>
      <c r="CA85" s="187" t="s">
        <v>38</v>
      </c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2" t="s">
        <v>38</v>
      </c>
      <c r="DO85" s="182"/>
      <c r="DP85" s="182"/>
      <c r="DQ85" s="182"/>
      <c r="DR85" s="182"/>
      <c r="DS85" s="182"/>
      <c r="DT85" s="182"/>
      <c r="DU85" s="182" t="s">
        <v>38</v>
      </c>
      <c r="DV85" s="182"/>
      <c r="DW85" s="182"/>
      <c r="DX85" s="182"/>
      <c r="DY85" s="182"/>
      <c r="DZ85" s="182"/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182"/>
      <c r="EL85" s="182"/>
      <c r="EM85" s="182"/>
      <c r="EN85" s="182"/>
      <c r="EO85" s="182"/>
      <c r="EP85" s="182"/>
      <c r="EQ85" s="182"/>
      <c r="ER85" s="182"/>
      <c r="ES85" s="182"/>
      <c r="ET85" s="182"/>
      <c r="EU85" s="182"/>
      <c r="EV85" s="182"/>
      <c r="EW85" s="182"/>
      <c r="EX85" s="182"/>
      <c r="EY85" s="182"/>
    </row>
    <row r="86" ht="3" customHeight="1"/>
    <row r="87" s="65" customFormat="1" ht="8.25" customHeight="1">
      <c r="A87" s="164" t="s">
        <v>247</v>
      </c>
    </row>
    <row r="88" s="70" customFormat="1" ht="7.5" customHeight="1">
      <c r="A88" s="165" t="s">
        <v>248</v>
      </c>
    </row>
    <row r="89" s="70" customFormat="1" ht="7.5" customHeight="1">
      <c r="A89" s="165" t="s">
        <v>249</v>
      </c>
    </row>
    <row r="90" s="70" customFormat="1" ht="8.25"/>
    <row r="91" spans="1:155" s="69" customFormat="1" ht="9" customHeight="1">
      <c r="A91" s="69" t="s">
        <v>268</v>
      </c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J91" s="188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88"/>
      <c r="EW91" s="188"/>
      <c r="EX91" s="188"/>
      <c r="EY91" s="188"/>
    </row>
    <row r="92" spans="118:155" s="70" customFormat="1" ht="7.5" customHeight="1">
      <c r="DN92" s="189" t="s">
        <v>269</v>
      </c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J92" s="189" t="s">
        <v>270</v>
      </c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</row>
    <row r="93" spans="1:155" s="69" customFormat="1" ht="9" customHeight="1">
      <c r="A93" s="69" t="s">
        <v>271</v>
      </c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8"/>
      <c r="EU93" s="188"/>
      <c r="EV93" s="188"/>
      <c r="EW93" s="188"/>
      <c r="EX93" s="188"/>
      <c r="EY93" s="188"/>
    </row>
    <row r="94" spans="118:155" s="70" customFormat="1" ht="8.25" customHeight="1">
      <c r="DN94" s="189" t="s">
        <v>269</v>
      </c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J94" s="189" t="s">
        <v>270</v>
      </c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</row>
    <row r="95" ht="3" customHeight="1"/>
  </sheetData>
  <sheetProtection/>
  <mergeCells count="933">
    <mergeCell ref="DN93:EH93"/>
    <mergeCell ref="EJ93:EY93"/>
    <mergeCell ref="DN94:EH94"/>
    <mergeCell ref="EJ94:EY94"/>
    <mergeCell ref="EI85:EO85"/>
    <mergeCell ref="EP85:EY85"/>
    <mergeCell ref="DN91:EH91"/>
    <mergeCell ref="EJ91:EY91"/>
    <mergeCell ref="DN92:EH92"/>
    <mergeCell ref="EJ92:EY92"/>
    <mergeCell ref="CO85:CU85"/>
    <mergeCell ref="CV85:DD85"/>
    <mergeCell ref="DE85:DM85"/>
    <mergeCell ref="DN85:DT85"/>
    <mergeCell ref="DU85:EA85"/>
    <mergeCell ref="EB85:EH85"/>
    <mergeCell ref="EI84:EO84"/>
    <mergeCell ref="EP84:EY84"/>
    <mergeCell ref="A85:AM85"/>
    <mergeCell ref="AN85:AU85"/>
    <mergeCell ref="AV85:BA85"/>
    <mergeCell ref="BB85:BJ85"/>
    <mergeCell ref="BK85:BS85"/>
    <mergeCell ref="BT85:BZ85"/>
    <mergeCell ref="CA85:CG85"/>
    <mergeCell ref="CH85:CN85"/>
    <mergeCell ref="CO84:CU84"/>
    <mergeCell ref="CV84:DD84"/>
    <mergeCell ref="DE84:DM84"/>
    <mergeCell ref="DN84:DT84"/>
    <mergeCell ref="DU84:EA84"/>
    <mergeCell ref="EB84:EH84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3:CU83"/>
    <mergeCell ref="CV83:DD83"/>
    <mergeCell ref="DE83:DM83"/>
    <mergeCell ref="DN83:DT83"/>
    <mergeCell ref="DU83:EA83"/>
    <mergeCell ref="EB83:EH83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2:CU82"/>
    <mergeCell ref="CV82:DD82"/>
    <mergeCell ref="DE82:DM82"/>
    <mergeCell ref="DN82:DT82"/>
    <mergeCell ref="DU82:EA82"/>
    <mergeCell ref="EB82:EH82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1:CU81"/>
    <mergeCell ref="CV81:DD81"/>
    <mergeCell ref="DE81:DM81"/>
    <mergeCell ref="DN81:DT81"/>
    <mergeCell ref="DU81:EA81"/>
    <mergeCell ref="EB81:EH81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0:CU80"/>
    <mergeCell ref="CV80:DD80"/>
    <mergeCell ref="DE80:DM80"/>
    <mergeCell ref="DN80:DT80"/>
    <mergeCell ref="DU80:EA80"/>
    <mergeCell ref="EB80:EH80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79:CU79"/>
    <mergeCell ref="CV79:DD79"/>
    <mergeCell ref="DE79:DM79"/>
    <mergeCell ref="DN79:DT79"/>
    <mergeCell ref="DU79:EA79"/>
    <mergeCell ref="EB79:EH79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8:CU78"/>
    <mergeCell ref="CV78:DD78"/>
    <mergeCell ref="DE78:DM78"/>
    <mergeCell ref="DN78:DT78"/>
    <mergeCell ref="DU78:EA78"/>
    <mergeCell ref="EB78:EH78"/>
    <mergeCell ref="EB77:EH77"/>
    <mergeCell ref="EI77:EO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V76:DD77"/>
    <mergeCell ref="DE76:DM77"/>
    <mergeCell ref="DN76:EO76"/>
    <mergeCell ref="EP76:EY77"/>
    <mergeCell ref="BT77:BZ77"/>
    <mergeCell ref="CA77:CG77"/>
    <mergeCell ref="CH77:CN77"/>
    <mergeCell ref="CO77:CU77"/>
    <mergeCell ref="DN77:DT77"/>
    <mergeCell ref="DU77:EA77"/>
    <mergeCell ref="A76:AM77"/>
    <mergeCell ref="AN76:AU77"/>
    <mergeCell ref="AV76:BA77"/>
    <mergeCell ref="BB76:BJ77"/>
    <mergeCell ref="BK76:BS77"/>
    <mergeCell ref="BT76:CU76"/>
    <mergeCell ref="DN68:DT68"/>
    <mergeCell ref="DU68:EA68"/>
    <mergeCell ref="EB68:EH68"/>
    <mergeCell ref="EI68:EO68"/>
    <mergeCell ref="EP68:EY68"/>
    <mergeCell ref="A75:EY75"/>
    <mergeCell ref="BT68:BZ68"/>
    <mergeCell ref="CA68:CG68"/>
    <mergeCell ref="CH68:CN68"/>
    <mergeCell ref="CO68:CU68"/>
    <mergeCell ref="CV68:DD68"/>
    <mergeCell ref="DE68:DM68"/>
    <mergeCell ref="DN67:DT67"/>
    <mergeCell ref="DU67:EA67"/>
    <mergeCell ref="EB67:EH67"/>
    <mergeCell ref="EI67:EO67"/>
    <mergeCell ref="EP67:EY67"/>
    <mergeCell ref="A68:AM68"/>
    <mergeCell ref="AN68:AU68"/>
    <mergeCell ref="AV68:BA68"/>
    <mergeCell ref="BB68:BJ68"/>
    <mergeCell ref="BK68:BS68"/>
    <mergeCell ref="BT67:BZ67"/>
    <mergeCell ref="CA67:CG67"/>
    <mergeCell ref="CH67:CN67"/>
    <mergeCell ref="CO67:CU67"/>
    <mergeCell ref="CV67:DD67"/>
    <mergeCell ref="DE67:DM67"/>
    <mergeCell ref="DN66:DT66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6:DD66"/>
    <mergeCell ref="DE66:DM66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5:BZ65"/>
    <mergeCell ref="CA65:CG65"/>
    <mergeCell ref="CH65:CN65"/>
    <mergeCell ref="CO65:CU65"/>
    <mergeCell ref="CV65:DD65"/>
    <mergeCell ref="DE65:DM65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4:BZ64"/>
    <mergeCell ref="CA64:CG64"/>
    <mergeCell ref="CH64:CN64"/>
    <mergeCell ref="CO64:CU64"/>
    <mergeCell ref="CV64:DD64"/>
    <mergeCell ref="DE64:DM64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3:BZ63"/>
    <mergeCell ref="CA63:CG63"/>
    <mergeCell ref="CH63:CN63"/>
    <mergeCell ref="CO63:CU63"/>
    <mergeCell ref="CV63:DD63"/>
    <mergeCell ref="DE63:DM63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2:BZ62"/>
    <mergeCell ref="CA62:CG62"/>
    <mergeCell ref="CH62:CN62"/>
    <mergeCell ref="CO62:CU62"/>
    <mergeCell ref="CV62:DD62"/>
    <mergeCell ref="DE62:DM62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1:BZ61"/>
    <mergeCell ref="CA61:CG61"/>
    <mergeCell ref="CH61:CN61"/>
    <mergeCell ref="CO61:CU61"/>
    <mergeCell ref="CV61:DD61"/>
    <mergeCell ref="DE61:DM61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0:BZ60"/>
    <mergeCell ref="CA60:CG60"/>
    <mergeCell ref="CH60:CN60"/>
    <mergeCell ref="CO60:CU60"/>
    <mergeCell ref="CV60:DD60"/>
    <mergeCell ref="DE60:DM60"/>
    <mergeCell ref="DU58:EA58"/>
    <mergeCell ref="EB58:EH58"/>
    <mergeCell ref="EI58:EO58"/>
    <mergeCell ref="EP58:EY58"/>
    <mergeCell ref="A59:EY59"/>
    <mergeCell ref="A60:AM60"/>
    <mergeCell ref="AN60:AU60"/>
    <mergeCell ref="AV60:BA60"/>
    <mergeCell ref="BB60:BJ60"/>
    <mergeCell ref="BK60:BS60"/>
    <mergeCell ref="CA58:CG58"/>
    <mergeCell ref="CH58:CN58"/>
    <mergeCell ref="CO58:CU58"/>
    <mergeCell ref="CV58:DD58"/>
    <mergeCell ref="DE58:DM58"/>
    <mergeCell ref="DN58:DT58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CA57:CG57"/>
    <mergeCell ref="CH57:CN57"/>
    <mergeCell ref="CO57:CU57"/>
    <mergeCell ref="CV57:DD57"/>
    <mergeCell ref="DE57:DM57"/>
    <mergeCell ref="DN57:DT57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6:CG56"/>
    <mergeCell ref="CH56:CN56"/>
    <mergeCell ref="CO56:CU56"/>
    <mergeCell ref="CV56:DD56"/>
    <mergeCell ref="DE56:DM56"/>
    <mergeCell ref="DN56:DT56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5:CG55"/>
    <mergeCell ref="CH55:CN55"/>
    <mergeCell ref="CO55:CU55"/>
    <mergeCell ref="CV55:DD55"/>
    <mergeCell ref="DE55:DM55"/>
    <mergeCell ref="DN55:DT55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4:CG54"/>
    <mergeCell ref="CH54:CN54"/>
    <mergeCell ref="CO54:CU54"/>
    <mergeCell ref="CV54:DD54"/>
    <mergeCell ref="DE54:DM54"/>
    <mergeCell ref="DN54:DT54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3:CG53"/>
    <mergeCell ref="CH53:CN53"/>
    <mergeCell ref="CO53:CU53"/>
    <mergeCell ref="CV53:DD53"/>
    <mergeCell ref="DE53:DM53"/>
    <mergeCell ref="DN53:DT53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2:CG52"/>
    <mergeCell ref="CH52:CN52"/>
    <mergeCell ref="CO52:CU52"/>
    <mergeCell ref="CV52:DD52"/>
    <mergeCell ref="DE52:DM52"/>
    <mergeCell ref="DN52:DT52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0:CG50"/>
    <mergeCell ref="CH50:CN50"/>
    <mergeCell ref="CO50:CU50"/>
    <mergeCell ref="CV50:DD50"/>
    <mergeCell ref="DE50:DM50"/>
    <mergeCell ref="DN50:DT50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V48:DD48"/>
    <mergeCell ref="DE48:DM48"/>
    <mergeCell ref="DN48:DT48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CV46:DD46"/>
    <mergeCell ref="DE46:DM46"/>
    <mergeCell ref="DN46:DT46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4:CG44"/>
    <mergeCell ref="CH44:CN44"/>
    <mergeCell ref="CO44:CU44"/>
    <mergeCell ref="CV44:DD44"/>
    <mergeCell ref="DE44:DM44"/>
    <mergeCell ref="DN44:DT44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2:CG42"/>
    <mergeCell ref="CH42:CN42"/>
    <mergeCell ref="CO42:CU42"/>
    <mergeCell ref="CV42:DD42"/>
    <mergeCell ref="DE42:DM42"/>
    <mergeCell ref="DN42:DT42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1:CG41"/>
    <mergeCell ref="CH41:CN41"/>
    <mergeCell ref="CO41:CU41"/>
    <mergeCell ref="CV41:DD41"/>
    <mergeCell ref="DE41:DM41"/>
    <mergeCell ref="DN41:DT41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0:CG40"/>
    <mergeCell ref="CH40:CN40"/>
    <mergeCell ref="CO40:CU40"/>
    <mergeCell ref="CV40:DD40"/>
    <mergeCell ref="DE40:DM40"/>
    <mergeCell ref="DN40:DT40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39:CG39"/>
    <mergeCell ref="CH39:CN39"/>
    <mergeCell ref="CO39:CU39"/>
    <mergeCell ref="CV39:DD39"/>
    <mergeCell ref="DE39:DM39"/>
    <mergeCell ref="DN39:DT39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8:CG38"/>
    <mergeCell ref="CH38:CN38"/>
    <mergeCell ref="CO38:CU38"/>
    <mergeCell ref="CV38:DD38"/>
    <mergeCell ref="DE38:DM38"/>
    <mergeCell ref="DN38:DT38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7:CG37"/>
    <mergeCell ref="CH37:CN37"/>
    <mergeCell ref="CO37:CU37"/>
    <mergeCell ref="CV37:DD37"/>
    <mergeCell ref="DE37:DM37"/>
    <mergeCell ref="DN37:DT37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6:CG36"/>
    <mergeCell ref="CH36:CN36"/>
    <mergeCell ref="CO36:CU36"/>
    <mergeCell ref="CV36:DD36"/>
    <mergeCell ref="DE36:DM36"/>
    <mergeCell ref="DN36:DT36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5:CG35"/>
    <mergeCell ref="CH35:CN35"/>
    <mergeCell ref="CO35:CU35"/>
    <mergeCell ref="CV35:DD35"/>
    <mergeCell ref="DE35:DM35"/>
    <mergeCell ref="DN35:DT35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4:CG34"/>
    <mergeCell ref="CH34:CN34"/>
    <mergeCell ref="CO34:CU34"/>
    <mergeCell ref="CV34:DD34"/>
    <mergeCell ref="DE34:DM34"/>
    <mergeCell ref="DN34:DT34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3:CG33"/>
    <mergeCell ref="CH33:CN33"/>
    <mergeCell ref="CO33:CU33"/>
    <mergeCell ref="CV33:DD33"/>
    <mergeCell ref="DE33:DM33"/>
    <mergeCell ref="DN33:DT33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2:CG32"/>
    <mergeCell ref="CH32:CN32"/>
    <mergeCell ref="CO32:CU32"/>
    <mergeCell ref="CV32:DD32"/>
    <mergeCell ref="DE32:DM32"/>
    <mergeCell ref="DN32:DT32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1:CG31"/>
    <mergeCell ref="CH31:CN31"/>
    <mergeCell ref="CO31:CU31"/>
    <mergeCell ref="CV31:DD31"/>
    <mergeCell ref="DE31:DM31"/>
    <mergeCell ref="DN31:DT31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0:CG30"/>
    <mergeCell ref="CH30:CN30"/>
    <mergeCell ref="CO30:CU30"/>
    <mergeCell ref="CV30:DD30"/>
    <mergeCell ref="DE30:DM30"/>
    <mergeCell ref="DN30:DT30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29:CG29"/>
    <mergeCell ref="CH29:CN29"/>
    <mergeCell ref="CO29:CU29"/>
    <mergeCell ref="CV29:DD29"/>
    <mergeCell ref="DE29:DM29"/>
    <mergeCell ref="DN29:DT29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8:CG28"/>
    <mergeCell ref="CH28:CN28"/>
    <mergeCell ref="CO28:CU28"/>
    <mergeCell ref="CV28:DD28"/>
    <mergeCell ref="DE28:DM28"/>
    <mergeCell ref="DN28:DT28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7:CG27"/>
    <mergeCell ref="CH27:CN27"/>
    <mergeCell ref="CO27:CU27"/>
    <mergeCell ref="CV27:DD27"/>
    <mergeCell ref="DE27:DM27"/>
    <mergeCell ref="DN27:DT27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6:CG26"/>
    <mergeCell ref="CH26:CN26"/>
    <mergeCell ref="CO26:CU26"/>
    <mergeCell ref="CV26:DD26"/>
    <mergeCell ref="DE26:DM26"/>
    <mergeCell ref="DN26:DT26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5:CG25"/>
    <mergeCell ref="CH25:CN25"/>
    <mergeCell ref="CO25:CU25"/>
    <mergeCell ref="CV25:DD25"/>
    <mergeCell ref="DE25:DM25"/>
    <mergeCell ref="DN25:DT25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4:CG24"/>
    <mergeCell ref="CH24:CN24"/>
    <mergeCell ref="CO24:CU24"/>
    <mergeCell ref="CV24:DD24"/>
    <mergeCell ref="DE24:DM24"/>
    <mergeCell ref="DN24:DT24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3:CG23"/>
    <mergeCell ref="CH23:CN23"/>
    <mergeCell ref="CO23:CU23"/>
    <mergeCell ref="CV23:DD23"/>
    <mergeCell ref="DE23:DM23"/>
    <mergeCell ref="DN23:DT23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CV22:DD22"/>
    <mergeCell ref="DE22:DM22"/>
    <mergeCell ref="DN22:DT22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A21:AM21"/>
    <mergeCell ref="AN21:AU21"/>
    <mergeCell ref="AV21:BA21"/>
    <mergeCell ref="BB21:BJ21"/>
    <mergeCell ref="BK21:BS21"/>
    <mergeCell ref="BT21:BZ21"/>
    <mergeCell ref="EP19:EY20"/>
    <mergeCell ref="BT20:BZ20"/>
    <mergeCell ref="CA20:CG20"/>
    <mergeCell ref="CH20:CN20"/>
    <mergeCell ref="CO20:CU20"/>
    <mergeCell ref="DN20:DT20"/>
    <mergeCell ref="DU20:EA20"/>
    <mergeCell ref="EB20:EH20"/>
    <mergeCell ref="EI20:EO20"/>
    <mergeCell ref="DN15:EY15"/>
    <mergeCell ref="A19:AM20"/>
    <mergeCell ref="AN19:AU20"/>
    <mergeCell ref="AV19:BA20"/>
    <mergeCell ref="BB19:BJ20"/>
    <mergeCell ref="BK19:BS20"/>
    <mergeCell ref="BT19:CU19"/>
    <mergeCell ref="CV19:DD20"/>
    <mergeCell ref="DE19:DM20"/>
    <mergeCell ref="DN19:EO19"/>
    <mergeCell ref="A3:EY3"/>
    <mergeCell ref="A4:EY4"/>
    <mergeCell ref="DN11:EY11"/>
    <mergeCell ref="DN12:EY12"/>
    <mergeCell ref="DN13:EY13"/>
    <mergeCell ref="DN14:EY14"/>
  </mergeCells>
  <printOptions/>
  <pageMargins left="0.7874015748031497" right="0.7086614173228347" top="0.3937007874015748" bottom="0.1968503937007874" header="0.1968503937007874" footer="0.1968503937007874"/>
  <pageSetup horizontalDpi="600" verticalDpi="600" orientation="landscape" paperSize="8" scale="13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O85"/>
  <sheetViews>
    <sheetView view="pageBreakPreview" zoomScaleSheetLayoutView="100" zoomScalePageLayoutView="0" workbookViewId="0" topLeftCell="A1">
      <selection activeCell="K18" sqref="K18:BG18"/>
    </sheetView>
  </sheetViews>
  <sheetFormatPr defaultColWidth="0.875" defaultRowHeight="15" customHeight="1"/>
  <cols>
    <col min="1" max="57" width="0.875" style="2" customWidth="1"/>
    <col min="58" max="58" width="5.125" style="2" customWidth="1"/>
    <col min="59" max="78" width="0.875" style="2" customWidth="1"/>
    <col min="79" max="79" width="2.875" style="2" customWidth="1"/>
    <col min="80" max="80" width="0.875" style="2" customWidth="1"/>
    <col min="81" max="81" width="3.75390625" style="2" customWidth="1"/>
    <col min="82" max="82" width="1.75390625" style="2" customWidth="1"/>
    <col min="83" max="87" width="0.875" style="2" customWidth="1"/>
    <col min="88" max="88" width="3.625" style="2" customWidth="1"/>
    <col min="89" max="89" width="0.875" style="2" customWidth="1"/>
    <col min="90" max="90" width="3.125" style="2" customWidth="1"/>
    <col min="91" max="118" width="0.875" style="2" customWidth="1"/>
    <col min="119" max="119" width="15.125" style="2" customWidth="1"/>
    <col min="120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s="3" customFormat="1" ht="14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s="3" customFormat="1" ht="14.25" customHeight="1">
      <c r="A7" s="60" t="s">
        <v>103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s="3" customFormat="1" ht="14.25" customHeight="1">
      <c r="A8" s="60" t="s">
        <v>126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ht="21" customHeight="1"/>
    <row r="10" spans="3:87" ht="15">
      <c r="C10" s="4" t="s">
        <v>30</v>
      </c>
      <c r="D10" s="4"/>
      <c r="AG10" s="62" t="s">
        <v>128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</row>
    <row r="11" spans="3:66" ht="15">
      <c r="C11" s="4" t="s">
        <v>31</v>
      </c>
      <c r="D11" s="4"/>
      <c r="J11" s="63" t="s">
        <v>129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3:66" ht="15">
      <c r="C12" s="4" t="s">
        <v>32</v>
      </c>
      <c r="D12" s="4"/>
      <c r="J12" s="64" t="s">
        <v>130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 spans="3:61" ht="15">
      <c r="C13" s="4" t="s">
        <v>33</v>
      </c>
      <c r="D13" s="4"/>
      <c r="AQ13" s="53" t="s">
        <v>131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132</v>
      </c>
      <c r="BB13" s="53"/>
      <c r="BC13" s="53"/>
      <c r="BD13" s="53"/>
      <c r="BE13" s="53"/>
      <c r="BF13" s="53"/>
      <c r="BG13" s="53"/>
      <c r="BH13" s="53"/>
      <c r="BI13" s="2" t="s">
        <v>35</v>
      </c>
    </row>
    <row r="15" spans="1:108" s="6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61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9">
        <v>2022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1"/>
      <c r="CN15" s="47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9" t="s">
        <v>1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2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7"/>
      <c r="J17" s="5"/>
      <c r="K17" s="25" t="s">
        <v>37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7"/>
      <c r="BI17" s="19" t="s">
        <v>38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 t="s">
        <v>38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 t="s">
        <v>38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31" t="s">
        <v>38</v>
      </c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s="6" customFormat="1" ht="30" customHeight="1">
      <c r="A18" s="15" t="s">
        <v>6</v>
      </c>
      <c r="B18" s="16"/>
      <c r="C18" s="16"/>
      <c r="D18" s="16"/>
      <c r="E18" s="16"/>
      <c r="F18" s="16"/>
      <c r="G18" s="16"/>
      <c r="H18" s="16"/>
      <c r="I18" s="17"/>
      <c r="J18" s="5"/>
      <c r="K18" s="25" t="s">
        <v>104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7"/>
      <c r="BI18" s="19" t="s">
        <v>5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>
        <v>215506.851</v>
      </c>
      <c r="BU18" s="23"/>
      <c r="BV18" s="23"/>
      <c r="BW18" s="23"/>
      <c r="BX18" s="23"/>
      <c r="BY18" s="23"/>
      <c r="BZ18" s="23"/>
      <c r="CA18" s="23"/>
      <c r="CB18" s="23"/>
      <c r="CC18" s="24"/>
      <c r="CD18" s="44">
        <v>215506.85</v>
      </c>
      <c r="CE18" s="45"/>
      <c r="CF18" s="45"/>
      <c r="CG18" s="45"/>
      <c r="CH18" s="45"/>
      <c r="CI18" s="45"/>
      <c r="CJ18" s="45"/>
      <c r="CK18" s="45"/>
      <c r="CL18" s="45"/>
      <c r="CM18" s="46"/>
      <c r="CN18" s="12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4"/>
    </row>
    <row r="19" spans="1:108" s="6" customFormat="1" ht="16.5" customHeight="1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18" t="s">
        <v>136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19" t="s">
        <v>5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1"/>
      <c r="BT19" s="22">
        <v>25259.06</v>
      </c>
      <c r="BU19" s="23"/>
      <c r="BV19" s="23"/>
      <c r="BW19" s="23"/>
      <c r="BX19" s="23"/>
      <c r="BY19" s="23"/>
      <c r="BZ19" s="23"/>
      <c r="CA19" s="23"/>
      <c r="CB19" s="23"/>
      <c r="CC19" s="24"/>
      <c r="CD19" s="22">
        <f>BT19</f>
        <v>25259.06</v>
      </c>
      <c r="CE19" s="23"/>
      <c r="CF19" s="23"/>
      <c r="CG19" s="23"/>
      <c r="CH19" s="23"/>
      <c r="CI19" s="23"/>
      <c r="CJ19" s="23"/>
      <c r="CK19" s="23"/>
      <c r="CL19" s="23"/>
      <c r="CM19" s="24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16.5" customHeight="1">
      <c r="A20" s="15"/>
      <c r="B20" s="16"/>
      <c r="C20" s="16"/>
      <c r="D20" s="16"/>
      <c r="E20" s="16"/>
      <c r="F20" s="16"/>
      <c r="G20" s="16"/>
      <c r="H20" s="16"/>
      <c r="I20" s="17"/>
      <c r="J20" s="5"/>
      <c r="K20" s="18" t="s">
        <v>137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19" t="s">
        <v>5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22">
        <v>190247.79</v>
      </c>
      <c r="BU20" s="23"/>
      <c r="BV20" s="23"/>
      <c r="BW20" s="23"/>
      <c r="BX20" s="23"/>
      <c r="BY20" s="23"/>
      <c r="BZ20" s="23"/>
      <c r="CA20" s="23"/>
      <c r="CB20" s="23"/>
      <c r="CC20" s="24"/>
      <c r="CD20" s="22">
        <f>BT20</f>
        <v>190247.79</v>
      </c>
      <c r="CE20" s="23"/>
      <c r="CF20" s="23"/>
      <c r="CG20" s="23"/>
      <c r="CH20" s="23"/>
      <c r="CI20" s="23"/>
      <c r="CJ20" s="23"/>
      <c r="CK20" s="23"/>
      <c r="CL20" s="23"/>
      <c r="CM20" s="24"/>
      <c r="CN20" s="12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30" customHeight="1">
      <c r="A21" s="15" t="s">
        <v>7</v>
      </c>
      <c r="B21" s="16"/>
      <c r="C21" s="16"/>
      <c r="D21" s="16"/>
      <c r="E21" s="16"/>
      <c r="F21" s="16"/>
      <c r="G21" s="16"/>
      <c r="H21" s="16"/>
      <c r="I21" s="17"/>
      <c r="J21" s="5"/>
      <c r="K21" s="25" t="s">
        <v>105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7"/>
      <c r="BI21" s="19" t="s">
        <v>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22">
        <v>72860.5</v>
      </c>
      <c r="BU21" s="23"/>
      <c r="BV21" s="23"/>
      <c r="BW21" s="23"/>
      <c r="BX21" s="23"/>
      <c r="BY21" s="23"/>
      <c r="BZ21" s="23"/>
      <c r="CA21" s="23"/>
      <c r="CB21" s="23"/>
      <c r="CC21" s="24"/>
      <c r="CD21" s="22">
        <v>99115.05</v>
      </c>
      <c r="CE21" s="23"/>
      <c r="CF21" s="23"/>
      <c r="CG21" s="23"/>
      <c r="CH21" s="23"/>
      <c r="CI21" s="23"/>
      <c r="CJ21" s="23"/>
      <c r="CK21" s="23"/>
      <c r="CL21" s="23"/>
      <c r="CM21" s="24"/>
      <c r="CN21" s="12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4"/>
    </row>
    <row r="22" spans="1:108" s="6" customFormat="1" ht="15" customHeight="1">
      <c r="A22" s="15" t="s">
        <v>8</v>
      </c>
      <c r="B22" s="16"/>
      <c r="C22" s="16"/>
      <c r="D22" s="16"/>
      <c r="E22" s="16"/>
      <c r="F22" s="16"/>
      <c r="G22" s="16"/>
      <c r="H22" s="16"/>
      <c r="I22" s="17"/>
      <c r="J22" s="5"/>
      <c r="K22" s="25" t="s">
        <v>9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7"/>
      <c r="BI22" s="19" t="s">
        <v>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22" t="s">
        <v>34</v>
      </c>
      <c r="BU22" s="23"/>
      <c r="BV22" s="23"/>
      <c r="BW22" s="23"/>
      <c r="BX22" s="23"/>
      <c r="BY22" s="23"/>
      <c r="BZ22" s="23"/>
      <c r="CA22" s="23"/>
      <c r="CB22" s="23"/>
      <c r="CC22" s="24"/>
      <c r="CD22" s="22">
        <f>CD23+CD24+CD25</f>
        <v>11844.18</v>
      </c>
      <c r="CE22" s="23"/>
      <c r="CF22" s="23"/>
      <c r="CG22" s="23"/>
      <c r="CH22" s="23"/>
      <c r="CI22" s="23"/>
      <c r="CJ22" s="23"/>
      <c r="CK22" s="23"/>
      <c r="CL22" s="23"/>
      <c r="CM22" s="24"/>
      <c r="CN22" s="12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</row>
    <row r="23" spans="1:108" s="6" customFormat="1" ht="30" customHeight="1">
      <c r="A23" s="15" t="s">
        <v>11</v>
      </c>
      <c r="B23" s="16"/>
      <c r="C23" s="16"/>
      <c r="D23" s="16"/>
      <c r="E23" s="16"/>
      <c r="F23" s="16"/>
      <c r="G23" s="16"/>
      <c r="H23" s="16"/>
      <c r="I23" s="17"/>
      <c r="J23" s="5"/>
      <c r="K23" s="25" t="s">
        <v>127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7"/>
      <c r="BI23" s="19" t="s">
        <v>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22" t="s">
        <v>34</v>
      </c>
      <c r="BU23" s="23"/>
      <c r="BV23" s="23"/>
      <c r="BW23" s="23"/>
      <c r="BX23" s="23"/>
      <c r="BY23" s="23"/>
      <c r="BZ23" s="23"/>
      <c r="CA23" s="23"/>
      <c r="CB23" s="23"/>
      <c r="CC23" s="24"/>
      <c r="CD23" s="22">
        <v>8209.61</v>
      </c>
      <c r="CE23" s="23"/>
      <c r="CF23" s="23"/>
      <c r="CG23" s="23"/>
      <c r="CH23" s="23"/>
      <c r="CI23" s="23"/>
      <c r="CJ23" s="23"/>
      <c r="CK23" s="23"/>
      <c r="CL23" s="23"/>
      <c r="CM23" s="24"/>
      <c r="CN23" s="12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</row>
    <row r="24" spans="1:108" s="6" customFormat="1" ht="15" customHeight="1">
      <c r="A24" s="15" t="s">
        <v>13</v>
      </c>
      <c r="B24" s="16"/>
      <c r="C24" s="16"/>
      <c r="D24" s="16"/>
      <c r="E24" s="16"/>
      <c r="F24" s="16"/>
      <c r="G24" s="16"/>
      <c r="H24" s="16"/>
      <c r="I24" s="17"/>
      <c r="J24" s="5"/>
      <c r="K24" s="25" t="s">
        <v>106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7"/>
      <c r="BI24" s="19" t="s">
        <v>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22" t="s">
        <v>34</v>
      </c>
      <c r="BU24" s="23"/>
      <c r="BV24" s="23"/>
      <c r="BW24" s="23"/>
      <c r="BX24" s="23"/>
      <c r="BY24" s="23"/>
      <c r="BZ24" s="23"/>
      <c r="CA24" s="23"/>
      <c r="CB24" s="23"/>
      <c r="CC24" s="24"/>
      <c r="CD24" s="22">
        <v>895.16</v>
      </c>
      <c r="CE24" s="23"/>
      <c r="CF24" s="23"/>
      <c r="CG24" s="23"/>
      <c r="CH24" s="23"/>
      <c r="CI24" s="23"/>
      <c r="CJ24" s="23"/>
      <c r="CK24" s="23"/>
      <c r="CL24" s="23"/>
      <c r="CM24" s="24"/>
      <c r="CN24" s="1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</row>
    <row r="25" spans="1:108" s="6" customFormat="1" ht="58.5" customHeight="1">
      <c r="A25" s="15" t="s">
        <v>39</v>
      </c>
      <c r="B25" s="16"/>
      <c r="C25" s="16"/>
      <c r="D25" s="16"/>
      <c r="E25" s="16"/>
      <c r="F25" s="16"/>
      <c r="G25" s="16"/>
      <c r="H25" s="16"/>
      <c r="I25" s="17"/>
      <c r="J25" s="5"/>
      <c r="K25" s="25" t="s">
        <v>40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7"/>
      <c r="BI25" s="19" t="s">
        <v>5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22" t="s">
        <v>34</v>
      </c>
      <c r="BU25" s="23"/>
      <c r="BV25" s="23"/>
      <c r="BW25" s="23"/>
      <c r="BX25" s="23"/>
      <c r="BY25" s="23"/>
      <c r="BZ25" s="23"/>
      <c r="CA25" s="23"/>
      <c r="CB25" s="23"/>
      <c r="CC25" s="24"/>
      <c r="CD25" s="22">
        <v>2739.41</v>
      </c>
      <c r="CE25" s="23"/>
      <c r="CF25" s="23"/>
      <c r="CG25" s="23"/>
      <c r="CH25" s="23"/>
      <c r="CI25" s="23"/>
      <c r="CJ25" s="23"/>
      <c r="CK25" s="23"/>
      <c r="CL25" s="23"/>
      <c r="CM25" s="24"/>
      <c r="CN25" s="12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4"/>
    </row>
    <row r="26" spans="1:108" s="6" customFormat="1" ht="15" customHeight="1">
      <c r="A26" s="15" t="s">
        <v>41</v>
      </c>
      <c r="B26" s="16"/>
      <c r="C26" s="16"/>
      <c r="D26" s="16"/>
      <c r="E26" s="16"/>
      <c r="F26" s="16"/>
      <c r="G26" s="16"/>
      <c r="H26" s="16"/>
      <c r="I26" s="17"/>
      <c r="J26" s="5"/>
      <c r="K26" s="25" t="s">
        <v>12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7"/>
      <c r="BI26" s="19" t="s">
        <v>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22" t="s">
        <v>34</v>
      </c>
      <c r="BU26" s="23"/>
      <c r="BV26" s="23"/>
      <c r="BW26" s="23"/>
      <c r="BX26" s="23"/>
      <c r="BY26" s="23"/>
      <c r="BZ26" s="23"/>
      <c r="CA26" s="23"/>
      <c r="CB26" s="23"/>
      <c r="CC26" s="24"/>
      <c r="CD26" s="22">
        <f>79.22</f>
        <v>79.22</v>
      </c>
      <c r="CE26" s="23"/>
      <c r="CF26" s="23"/>
      <c r="CG26" s="23"/>
      <c r="CH26" s="23"/>
      <c r="CI26" s="23"/>
      <c r="CJ26" s="23"/>
      <c r="CK26" s="23"/>
      <c r="CL26" s="23"/>
      <c r="CM26" s="24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</row>
    <row r="27" spans="1:108" s="6" customFormat="1" ht="15" customHeight="1">
      <c r="A27" s="15" t="s">
        <v>10</v>
      </c>
      <c r="B27" s="16"/>
      <c r="C27" s="16"/>
      <c r="D27" s="16"/>
      <c r="E27" s="16"/>
      <c r="F27" s="16"/>
      <c r="G27" s="16"/>
      <c r="H27" s="16"/>
      <c r="I27" s="17"/>
      <c r="J27" s="5"/>
      <c r="K27" s="25" t="s">
        <v>21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7"/>
      <c r="BI27" s="19" t="s">
        <v>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22" t="s">
        <v>34</v>
      </c>
      <c r="BU27" s="23"/>
      <c r="BV27" s="23"/>
      <c r="BW27" s="23"/>
      <c r="BX27" s="23"/>
      <c r="BY27" s="23"/>
      <c r="BZ27" s="23"/>
      <c r="CA27" s="23"/>
      <c r="CB27" s="23"/>
      <c r="CC27" s="24"/>
      <c r="CD27" s="22">
        <f>73622.65</f>
        <v>73622.65</v>
      </c>
      <c r="CE27" s="23"/>
      <c r="CF27" s="23"/>
      <c r="CG27" s="23"/>
      <c r="CH27" s="23"/>
      <c r="CI27" s="23"/>
      <c r="CJ27" s="23"/>
      <c r="CK27" s="23"/>
      <c r="CL27" s="23"/>
      <c r="CM27" s="24"/>
      <c r="CN27" s="12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4"/>
    </row>
    <row r="28" spans="1:108" s="6" customFormat="1" ht="15" customHeight="1">
      <c r="A28" s="15" t="s">
        <v>42</v>
      </c>
      <c r="B28" s="16"/>
      <c r="C28" s="16"/>
      <c r="D28" s="16"/>
      <c r="E28" s="16"/>
      <c r="F28" s="16"/>
      <c r="G28" s="16"/>
      <c r="H28" s="16"/>
      <c r="I28" s="17"/>
      <c r="J28" s="5"/>
      <c r="K28" s="25" t="s">
        <v>12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7"/>
      <c r="BI28" s="19" t="s">
        <v>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22" t="s">
        <v>34</v>
      </c>
      <c r="BU28" s="23"/>
      <c r="BV28" s="23"/>
      <c r="BW28" s="23"/>
      <c r="BX28" s="23"/>
      <c r="BY28" s="23"/>
      <c r="BZ28" s="23"/>
      <c r="CA28" s="23"/>
      <c r="CB28" s="23"/>
      <c r="CC28" s="24"/>
      <c r="CD28" s="41">
        <v>557.44</v>
      </c>
      <c r="CE28" s="42"/>
      <c r="CF28" s="42"/>
      <c r="CG28" s="42"/>
      <c r="CH28" s="42"/>
      <c r="CI28" s="42"/>
      <c r="CJ28" s="42"/>
      <c r="CK28" s="42"/>
      <c r="CL28" s="42"/>
      <c r="CM28" s="43"/>
      <c r="CN28" s="12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</row>
    <row r="29" spans="1:108" s="6" customFormat="1" ht="30" customHeight="1">
      <c r="A29" s="15" t="s">
        <v>14</v>
      </c>
      <c r="B29" s="16"/>
      <c r="C29" s="16"/>
      <c r="D29" s="16"/>
      <c r="E29" s="16"/>
      <c r="F29" s="16"/>
      <c r="G29" s="16"/>
      <c r="H29" s="16"/>
      <c r="I29" s="17"/>
      <c r="J29" s="5"/>
      <c r="K29" s="25" t="s">
        <v>107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7"/>
      <c r="BI29" s="19" t="s">
        <v>5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22" t="s">
        <v>34</v>
      </c>
      <c r="BU29" s="23"/>
      <c r="BV29" s="23"/>
      <c r="BW29" s="23"/>
      <c r="BX29" s="23"/>
      <c r="BY29" s="23"/>
      <c r="BZ29" s="23"/>
      <c r="CA29" s="23"/>
      <c r="CB29" s="23"/>
      <c r="CC29" s="24"/>
      <c r="CD29" s="22">
        <f>CD30+CD31+CD32+N("+ 49,38 материальная помощь сч. 91,02")</f>
        <v>13648.220000000001</v>
      </c>
      <c r="CE29" s="23"/>
      <c r="CF29" s="23"/>
      <c r="CG29" s="23"/>
      <c r="CH29" s="23"/>
      <c r="CI29" s="23"/>
      <c r="CJ29" s="23"/>
      <c r="CK29" s="23"/>
      <c r="CL29" s="23"/>
      <c r="CM29" s="24"/>
      <c r="CN29" s="12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4"/>
    </row>
    <row r="30" spans="1:108" s="6" customFormat="1" ht="30" customHeight="1">
      <c r="A30" s="15" t="s">
        <v>43</v>
      </c>
      <c r="B30" s="16"/>
      <c r="C30" s="16"/>
      <c r="D30" s="16"/>
      <c r="E30" s="16"/>
      <c r="F30" s="16"/>
      <c r="G30" s="16"/>
      <c r="H30" s="16"/>
      <c r="I30" s="17"/>
      <c r="J30" s="5"/>
      <c r="K30" s="25" t="s">
        <v>108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7"/>
      <c r="BI30" s="19" t="s">
        <v>5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22" t="s">
        <v>34</v>
      </c>
      <c r="BU30" s="23"/>
      <c r="BV30" s="23"/>
      <c r="BW30" s="23"/>
      <c r="BX30" s="23"/>
      <c r="BY30" s="23"/>
      <c r="BZ30" s="23"/>
      <c r="CA30" s="23"/>
      <c r="CB30" s="23"/>
      <c r="CC30" s="24"/>
      <c r="CD30" s="22">
        <f>49.38+N("материальная помощь сч. 91,02")</f>
        <v>49.38</v>
      </c>
      <c r="CE30" s="23"/>
      <c r="CF30" s="23"/>
      <c r="CG30" s="23"/>
      <c r="CH30" s="23"/>
      <c r="CI30" s="23"/>
      <c r="CJ30" s="23"/>
      <c r="CK30" s="23"/>
      <c r="CL30" s="23"/>
      <c r="CM30" s="24"/>
      <c r="CN30" s="12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4"/>
    </row>
    <row r="31" spans="1:108" s="6" customFormat="1" ht="15" customHeight="1">
      <c r="A31" s="15" t="s">
        <v>45</v>
      </c>
      <c r="B31" s="16"/>
      <c r="C31" s="16"/>
      <c r="D31" s="16"/>
      <c r="E31" s="16"/>
      <c r="F31" s="16"/>
      <c r="G31" s="16"/>
      <c r="H31" s="16"/>
      <c r="I31" s="17"/>
      <c r="J31" s="5"/>
      <c r="K31" s="25" t="s">
        <v>44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"/>
      <c r="BI31" s="19" t="s">
        <v>5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22" t="s">
        <v>34</v>
      </c>
      <c r="BU31" s="23"/>
      <c r="BV31" s="23"/>
      <c r="BW31" s="23"/>
      <c r="BX31" s="23"/>
      <c r="BY31" s="23"/>
      <c r="BZ31" s="23"/>
      <c r="CA31" s="23"/>
      <c r="CB31" s="23"/>
      <c r="CC31" s="24"/>
      <c r="CD31" s="22">
        <v>0</v>
      </c>
      <c r="CE31" s="23"/>
      <c r="CF31" s="23"/>
      <c r="CG31" s="23"/>
      <c r="CH31" s="23"/>
      <c r="CI31" s="23"/>
      <c r="CJ31" s="23"/>
      <c r="CK31" s="23"/>
      <c r="CL31" s="23"/>
      <c r="CM31" s="24"/>
      <c r="CN31" s="12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</row>
    <row r="32" spans="1:108" s="6" customFormat="1" ht="20.25" customHeight="1">
      <c r="A32" s="15" t="s">
        <v>109</v>
      </c>
      <c r="B32" s="16"/>
      <c r="C32" s="16"/>
      <c r="D32" s="16"/>
      <c r="E32" s="16"/>
      <c r="F32" s="16"/>
      <c r="G32" s="16"/>
      <c r="H32" s="16"/>
      <c r="I32" s="17"/>
      <c r="J32" s="5"/>
      <c r="K32" s="25" t="s">
        <v>46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7"/>
      <c r="BI32" s="19" t="s">
        <v>5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22" t="s">
        <v>34</v>
      </c>
      <c r="BU32" s="23"/>
      <c r="BV32" s="23"/>
      <c r="BW32" s="23"/>
      <c r="BX32" s="23"/>
      <c r="BY32" s="23"/>
      <c r="BZ32" s="23"/>
      <c r="CA32" s="23"/>
      <c r="CB32" s="23"/>
      <c r="CC32" s="24"/>
      <c r="CD32" s="22">
        <f>CD21-CD22-CD27-CD30</f>
        <v>13598.840000000002</v>
      </c>
      <c r="CE32" s="23"/>
      <c r="CF32" s="23"/>
      <c r="CG32" s="23"/>
      <c r="CH32" s="23"/>
      <c r="CI32" s="23"/>
      <c r="CJ32" s="23"/>
      <c r="CK32" s="23"/>
      <c r="CL32" s="23"/>
      <c r="CM32" s="24"/>
      <c r="CN32" s="12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4"/>
    </row>
    <row r="33" spans="1:108" s="6" customFormat="1" ht="37.5" customHeight="1">
      <c r="A33" s="15" t="s">
        <v>110</v>
      </c>
      <c r="B33" s="16"/>
      <c r="C33" s="16"/>
      <c r="D33" s="16"/>
      <c r="E33" s="16"/>
      <c r="F33" s="16"/>
      <c r="G33" s="16"/>
      <c r="H33" s="16"/>
      <c r="I33" s="17"/>
      <c r="J33" s="5"/>
      <c r="K33" s="25" t="s">
        <v>111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7"/>
      <c r="BI33" s="19" t="s">
        <v>5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22" t="s">
        <v>34</v>
      </c>
      <c r="BU33" s="23"/>
      <c r="BV33" s="23"/>
      <c r="BW33" s="23"/>
      <c r="BX33" s="23"/>
      <c r="BY33" s="23"/>
      <c r="BZ33" s="23"/>
      <c r="CA33" s="23"/>
      <c r="CB33" s="23"/>
      <c r="CC33" s="24"/>
      <c r="CD33" s="22">
        <v>0</v>
      </c>
      <c r="CE33" s="23"/>
      <c r="CF33" s="23"/>
      <c r="CG33" s="23"/>
      <c r="CH33" s="23"/>
      <c r="CI33" s="23"/>
      <c r="CJ33" s="23"/>
      <c r="CK33" s="23"/>
      <c r="CL33" s="23"/>
      <c r="CM33" s="24"/>
      <c r="CN33" s="12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</row>
    <row r="34" spans="1:108" s="6" customFormat="1" ht="30" customHeight="1">
      <c r="A34" s="15" t="s">
        <v>112</v>
      </c>
      <c r="B34" s="16"/>
      <c r="C34" s="16"/>
      <c r="D34" s="16"/>
      <c r="E34" s="16"/>
      <c r="F34" s="16"/>
      <c r="G34" s="16"/>
      <c r="H34" s="16"/>
      <c r="I34" s="17"/>
      <c r="J34" s="5"/>
      <c r="K34" s="25" t="s">
        <v>113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7"/>
      <c r="BI34" s="19" t="s">
        <v>5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22" t="s">
        <v>34</v>
      </c>
      <c r="BU34" s="23"/>
      <c r="BV34" s="23"/>
      <c r="BW34" s="23"/>
      <c r="BX34" s="23"/>
      <c r="BY34" s="23"/>
      <c r="BZ34" s="23"/>
      <c r="CA34" s="23"/>
      <c r="CB34" s="23"/>
      <c r="CC34" s="24"/>
      <c r="CD34" s="22">
        <f>43.66</f>
        <v>43.66</v>
      </c>
      <c r="CE34" s="23"/>
      <c r="CF34" s="23"/>
      <c r="CG34" s="23"/>
      <c r="CH34" s="23"/>
      <c r="CI34" s="23"/>
      <c r="CJ34" s="23"/>
      <c r="CK34" s="23"/>
      <c r="CL34" s="23"/>
      <c r="CM34" s="24"/>
      <c r="CN34" s="12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</row>
    <row r="35" spans="1:108" s="6" customFormat="1" ht="30" customHeight="1">
      <c r="A35" s="15" t="s">
        <v>47</v>
      </c>
      <c r="B35" s="16"/>
      <c r="C35" s="16"/>
      <c r="D35" s="16"/>
      <c r="E35" s="16"/>
      <c r="F35" s="16"/>
      <c r="G35" s="16"/>
      <c r="H35" s="16"/>
      <c r="I35" s="17"/>
      <c r="J35" s="5"/>
      <c r="K35" s="25" t="s">
        <v>48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7"/>
      <c r="BI35" s="19" t="s">
        <v>5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22">
        <v>106039.68</v>
      </c>
      <c r="BU35" s="23"/>
      <c r="BV35" s="23"/>
      <c r="BW35" s="23"/>
      <c r="BX35" s="23"/>
      <c r="BY35" s="23"/>
      <c r="BZ35" s="23"/>
      <c r="CA35" s="23"/>
      <c r="CB35" s="23"/>
      <c r="CC35" s="24"/>
      <c r="CD35" s="22">
        <f>CD36+CD37+CD38+CD39+CD40+CD41+CD42+CD43+CD44+CD48</f>
        <v>170502.28</v>
      </c>
      <c r="CE35" s="23"/>
      <c r="CF35" s="23"/>
      <c r="CG35" s="23"/>
      <c r="CH35" s="23"/>
      <c r="CI35" s="23"/>
      <c r="CJ35" s="23"/>
      <c r="CK35" s="23"/>
      <c r="CL35" s="23"/>
      <c r="CM35" s="24"/>
      <c r="CN35" s="40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15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7"/>
      <c r="J36" s="5"/>
      <c r="K36" s="25" t="s">
        <v>50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7"/>
      <c r="BI36" s="19" t="s">
        <v>5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22" t="s">
        <v>34</v>
      </c>
      <c r="BU36" s="23"/>
      <c r="BV36" s="23"/>
      <c r="BW36" s="23"/>
      <c r="BX36" s="23"/>
      <c r="BY36" s="23"/>
      <c r="BZ36" s="23"/>
      <c r="CA36" s="23"/>
      <c r="CB36" s="23"/>
      <c r="CC36" s="24"/>
      <c r="CD36" s="22">
        <v>0</v>
      </c>
      <c r="CE36" s="23"/>
      <c r="CF36" s="23"/>
      <c r="CG36" s="23"/>
      <c r="CH36" s="23"/>
      <c r="CI36" s="23"/>
      <c r="CJ36" s="23"/>
      <c r="CK36" s="23"/>
      <c r="CL36" s="23"/>
      <c r="CM36" s="24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32.25" customHeight="1">
      <c r="A37" s="15" t="s">
        <v>51</v>
      </c>
      <c r="B37" s="16"/>
      <c r="C37" s="16"/>
      <c r="D37" s="16"/>
      <c r="E37" s="16"/>
      <c r="F37" s="16"/>
      <c r="G37" s="16"/>
      <c r="H37" s="16"/>
      <c r="I37" s="17"/>
      <c r="J37" s="5"/>
      <c r="K37" s="25" t="s">
        <v>52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7"/>
      <c r="BI37" s="19" t="s">
        <v>5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22" t="s">
        <v>34</v>
      </c>
      <c r="BU37" s="23"/>
      <c r="BV37" s="23"/>
      <c r="BW37" s="23"/>
      <c r="BX37" s="23"/>
      <c r="BY37" s="23"/>
      <c r="BZ37" s="23"/>
      <c r="CA37" s="23"/>
      <c r="CB37" s="23"/>
      <c r="CC37" s="24"/>
      <c r="CD37" s="22">
        <v>0</v>
      </c>
      <c r="CE37" s="23"/>
      <c r="CF37" s="23"/>
      <c r="CG37" s="23"/>
      <c r="CH37" s="23"/>
      <c r="CI37" s="23"/>
      <c r="CJ37" s="23"/>
      <c r="CK37" s="23"/>
      <c r="CL37" s="23"/>
      <c r="CM37" s="24"/>
      <c r="CN37" s="12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15" customHeight="1">
      <c r="A38" s="15" t="s">
        <v>53</v>
      </c>
      <c r="B38" s="16"/>
      <c r="C38" s="16"/>
      <c r="D38" s="16"/>
      <c r="E38" s="16"/>
      <c r="F38" s="16"/>
      <c r="G38" s="16"/>
      <c r="H38" s="16"/>
      <c r="I38" s="17"/>
      <c r="J38" s="5"/>
      <c r="K38" s="25" t="s">
        <v>54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7"/>
      <c r="BI38" s="19" t="s">
        <v>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22">
        <v>33.34</v>
      </c>
      <c r="BU38" s="23"/>
      <c r="BV38" s="23"/>
      <c r="BW38" s="23"/>
      <c r="BX38" s="23"/>
      <c r="BY38" s="23"/>
      <c r="BZ38" s="23"/>
      <c r="CA38" s="23"/>
      <c r="CB38" s="23"/>
      <c r="CC38" s="24"/>
      <c r="CD38" s="22">
        <v>0</v>
      </c>
      <c r="CE38" s="23"/>
      <c r="CF38" s="23"/>
      <c r="CG38" s="23"/>
      <c r="CH38" s="23"/>
      <c r="CI38" s="23"/>
      <c r="CJ38" s="23"/>
      <c r="CK38" s="23"/>
      <c r="CL38" s="23"/>
      <c r="CM38" s="24"/>
      <c r="CN38" s="12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15" customHeight="1">
      <c r="A39" s="15" t="s">
        <v>55</v>
      </c>
      <c r="B39" s="16"/>
      <c r="C39" s="16"/>
      <c r="D39" s="16"/>
      <c r="E39" s="16"/>
      <c r="F39" s="16"/>
      <c r="G39" s="16"/>
      <c r="H39" s="16"/>
      <c r="I39" s="17"/>
      <c r="J39" s="5"/>
      <c r="K39" s="25" t="s">
        <v>22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7"/>
      <c r="BI39" s="19" t="s">
        <v>5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22">
        <v>15772.54</v>
      </c>
      <c r="BU39" s="23"/>
      <c r="BV39" s="23"/>
      <c r="BW39" s="23"/>
      <c r="BX39" s="23"/>
      <c r="BY39" s="23"/>
      <c r="BZ39" s="23"/>
      <c r="CA39" s="23"/>
      <c r="CB39" s="23"/>
      <c r="CC39" s="24"/>
      <c r="CD39" s="22">
        <v>21769.16</v>
      </c>
      <c r="CE39" s="23"/>
      <c r="CF39" s="23"/>
      <c r="CG39" s="23"/>
      <c r="CH39" s="23"/>
      <c r="CI39" s="23"/>
      <c r="CJ39" s="23"/>
      <c r="CK39" s="23"/>
      <c r="CL39" s="23"/>
      <c r="CM39" s="24"/>
      <c r="CN39" s="12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45" customHeight="1">
      <c r="A40" s="15" t="s">
        <v>56</v>
      </c>
      <c r="B40" s="16"/>
      <c r="C40" s="16"/>
      <c r="D40" s="16"/>
      <c r="E40" s="16"/>
      <c r="F40" s="16"/>
      <c r="G40" s="16"/>
      <c r="H40" s="16"/>
      <c r="I40" s="17"/>
      <c r="J40" s="5"/>
      <c r="K40" s="25" t="s">
        <v>114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7"/>
      <c r="BI40" s="19" t="s">
        <v>5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26" t="s">
        <v>34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2">
        <v>0</v>
      </c>
      <c r="CE40" s="23"/>
      <c r="CF40" s="23"/>
      <c r="CG40" s="23"/>
      <c r="CH40" s="23"/>
      <c r="CI40" s="23"/>
      <c r="CJ40" s="23"/>
      <c r="CK40" s="23"/>
      <c r="CL40" s="23"/>
      <c r="CM40" s="24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5" customHeight="1">
      <c r="A41" s="15" t="s">
        <v>57</v>
      </c>
      <c r="B41" s="16"/>
      <c r="C41" s="16"/>
      <c r="D41" s="16"/>
      <c r="E41" s="16"/>
      <c r="F41" s="16"/>
      <c r="G41" s="16"/>
      <c r="H41" s="16"/>
      <c r="I41" s="17"/>
      <c r="J41" s="5"/>
      <c r="K41" s="25" t="s">
        <v>115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7"/>
      <c r="BI41" s="19" t="s">
        <v>5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22">
        <v>55165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22">
        <v>111346.64</v>
      </c>
      <c r="CE41" s="23"/>
      <c r="CF41" s="23"/>
      <c r="CG41" s="23"/>
      <c r="CH41" s="23"/>
      <c r="CI41" s="23"/>
      <c r="CJ41" s="23"/>
      <c r="CK41" s="23"/>
      <c r="CL41" s="23"/>
      <c r="CM41" s="24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58</v>
      </c>
      <c r="B42" s="16"/>
      <c r="C42" s="16"/>
      <c r="D42" s="16"/>
      <c r="E42" s="16"/>
      <c r="F42" s="16"/>
      <c r="G42" s="16"/>
      <c r="H42" s="16"/>
      <c r="I42" s="17"/>
      <c r="J42" s="5"/>
      <c r="K42" s="25" t="s">
        <v>116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7"/>
      <c r="BI42" s="19" t="s">
        <v>5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26">
        <v>0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2"/>
      <c r="CE42" s="23"/>
      <c r="CF42" s="23"/>
      <c r="CG42" s="23"/>
      <c r="CH42" s="23"/>
      <c r="CI42" s="23"/>
      <c r="CJ42" s="23"/>
      <c r="CK42" s="23"/>
      <c r="CL42" s="23"/>
      <c r="CM42" s="24"/>
      <c r="CN42" s="12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4"/>
    </row>
    <row r="43" spans="1:108" s="6" customFormat="1" ht="15" customHeight="1">
      <c r="A43" s="15" t="s">
        <v>62</v>
      </c>
      <c r="B43" s="16"/>
      <c r="C43" s="16"/>
      <c r="D43" s="16"/>
      <c r="E43" s="16"/>
      <c r="F43" s="16"/>
      <c r="G43" s="16"/>
      <c r="H43" s="16"/>
      <c r="I43" s="17"/>
      <c r="J43" s="5"/>
      <c r="K43" s="25" t="s">
        <v>23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7"/>
      <c r="BI43" s="19" t="s">
        <v>5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1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2">
        <v>2827</v>
      </c>
      <c r="CE43" s="23"/>
      <c r="CF43" s="23"/>
      <c r="CG43" s="23"/>
      <c r="CH43" s="23"/>
      <c r="CI43" s="23"/>
      <c r="CJ43" s="23"/>
      <c r="CK43" s="23"/>
      <c r="CL43" s="23"/>
      <c r="CM43" s="24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" customHeight="1">
      <c r="A44" s="15" t="s">
        <v>117</v>
      </c>
      <c r="B44" s="16"/>
      <c r="C44" s="16"/>
      <c r="D44" s="16"/>
      <c r="E44" s="16"/>
      <c r="F44" s="16"/>
      <c r="G44" s="16"/>
      <c r="H44" s="16"/>
      <c r="I44" s="17"/>
      <c r="J44" s="5"/>
      <c r="K44" s="25" t="s">
        <v>24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7"/>
      <c r="BI44" s="19" t="s">
        <v>5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22">
        <v>33844.23</v>
      </c>
      <c r="BU44" s="23"/>
      <c r="BV44" s="23"/>
      <c r="BW44" s="23"/>
      <c r="BX44" s="23"/>
      <c r="BY44" s="23"/>
      <c r="BZ44" s="23"/>
      <c r="CA44" s="23"/>
      <c r="CB44" s="23"/>
      <c r="CC44" s="24"/>
      <c r="CD44" s="22">
        <f>73.74+33328.92+N("налог на имущество сч. 91.02")</f>
        <v>33402.659999999996</v>
      </c>
      <c r="CE44" s="23"/>
      <c r="CF44" s="23"/>
      <c r="CG44" s="23"/>
      <c r="CH44" s="23"/>
      <c r="CI44" s="23"/>
      <c r="CJ44" s="23"/>
      <c r="CK44" s="23"/>
      <c r="CL44" s="23"/>
      <c r="CM44" s="24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53.25" customHeight="1">
      <c r="A45" s="15" t="s">
        <v>118</v>
      </c>
      <c r="B45" s="16"/>
      <c r="C45" s="16"/>
      <c r="D45" s="16"/>
      <c r="E45" s="16"/>
      <c r="F45" s="16"/>
      <c r="G45" s="16"/>
      <c r="H45" s="16"/>
      <c r="I45" s="17"/>
      <c r="J45" s="5"/>
      <c r="K45" s="25" t="s">
        <v>59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7"/>
      <c r="BI45" s="19" t="s">
        <v>5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22">
        <v>863.09</v>
      </c>
      <c r="BU45" s="23"/>
      <c r="BV45" s="23"/>
      <c r="BW45" s="23"/>
      <c r="BX45" s="23"/>
      <c r="BY45" s="23"/>
      <c r="BZ45" s="23"/>
      <c r="CA45" s="23"/>
      <c r="CB45" s="23"/>
      <c r="CC45" s="24"/>
      <c r="CD45" s="22">
        <v>8259.07</v>
      </c>
      <c r="CE45" s="23"/>
      <c r="CF45" s="23"/>
      <c r="CG45" s="23"/>
      <c r="CH45" s="23"/>
      <c r="CI45" s="23"/>
      <c r="CJ45" s="23"/>
      <c r="CK45" s="23"/>
      <c r="CL45" s="23"/>
      <c r="CM45" s="24"/>
      <c r="CN45" s="12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4"/>
    </row>
    <row r="46" spans="1:108" s="6" customFormat="1" ht="30" customHeight="1">
      <c r="A46" s="15" t="s">
        <v>119</v>
      </c>
      <c r="B46" s="16"/>
      <c r="C46" s="16"/>
      <c r="D46" s="16"/>
      <c r="E46" s="16"/>
      <c r="F46" s="16"/>
      <c r="G46" s="16"/>
      <c r="H46" s="16"/>
      <c r="I46" s="17"/>
      <c r="J46" s="5"/>
      <c r="K46" s="25" t="s">
        <v>60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7"/>
      <c r="BI46" s="19" t="s">
        <v>61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22" t="s">
        <v>34</v>
      </c>
      <c r="BU46" s="23"/>
      <c r="BV46" s="23"/>
      <c r="BW46" s="23"/>
      <c r="BX46" s="23"/>
      <c r="BY46" s="23"/>
      <c r="BZ46" s="23"/>
      <c r="CA46" s="23"/>
      <c r="CB46" s="23"/>
      <c r="CC46" s="24"/>
      <c r="CD46" s="22"/>
      <c r="CE46" s="23"/>
      <c r="CF46" s="23"/>
      <c r="CG46" s="23"/>
      <c r="CH46" s="23"/>
      <c r="CI46" s="23"/>
      <c r="CJ46" s="23"/>
      <c r="CK46" s="23"/>
      <c r="CL46" s="23"/>
      <c r="CM46" s="24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103.5" customHeight="1">
      <c r="A47" s="15" t="s">
        <v>120</v>
      </c>
      <c r="B47" s="16"/>
      <c r="C47" s="16"/>
      <c r="D47" s="16"/>
      <c r="E47" s="16"/>
      <c r="F47" s="16"/>
      <c r="G47" s="16"/>
      <c r="H47" s="16"/>
      <c r="I47" s="17"/>
      <c r="J47" s="5"/>
      <c r="K47" s="25" t="s">
        <v>63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7"/>
      <c r="BI47" s="19" t="s">
        <v>5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22" t="s">
        <v>34</v>
      </c>
      <c r="BU47" s="23"/>
      <c r="BV47" s="23"/>
      <c r="BW47" s="23"/>
      <c r="BX47" s="23"/>
      <c r="BY47" s="23"/>
      <c r="BZ47" s="23"/>
      <c r="CA47" s="23"/>
      <c r="CB47" s="23"/>
      <c r="CC47" s="24"/>
      <c r="CD47" s="22"/>
      <c r="CE47" s="23"/>
      <c r="CF47" s="23"/>
      <c r="CG47" s="23"/>
      <c r="CH47" s="23"/>
      <c r="CI47" s="23"/>
      <c r="CJ47" s="23"/>
      <c r="CK47" s="23"/>
      <c r="CL47" s="23"/>
      <c r="CM47" s="24"/>
      <c r="CN47" s="12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4"/>
    </row>
    <row r="48" spans="1:108" s="6" customFormat="1" ht="27.75" customHeight="1">
      <c r="A48" s="15" t="s">
        <v>121</v>
      </c>
      <c r="B48" s="16"/>
      <c r="C48" s="16"/>
      <c r="D48" s="16"/>
      <c r="E48" s="16"/>
      <c r="F48" s="16"/>
      <c r="G48" s="16"/>
      <c r="H48" s="16"/>
      <c r="I48" s="17"/>
      <c r="J48" s="5"/>
      <c r="K48" s="25" t="s">
        <v>122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7"/>
      <c r="BI48" s="19" t="s">
        <v>5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22">
        <v>361.48</v>
      </c>
      <c r="BU48" s="23"/>
      <c r="BV48" s="23"/>
      <c r="BW48" s="23"/>
      <c r="BX48" s="23"/>
      <c r="BY48" s="23"/>
      <c r="BZ48" s="23"/>
      <c r="CA48" s="23"/>
      <c r="CB48" s="23"/>
      <c r="CC48" s="24"/>
      <c r="CD48" s="22">
        <v>1156.82</v>
      </c>
      <c r="CE48" s="23"/>
      <c r="CF48" s="23"/>
      <c r="CG48" s="23"/>
      <c r="CH48" s="23"/>
      <c r="CI48" s="23"/>
      <c r="CJ48" s="23"/>
      <c r="CK48" s="23"/>
      <c r="CL48" s="23"/>
      <c r="CM48" s="24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27.75" customHeight="1">
      <c r="A49" s="15" t="s">
        <v>133</v>
      </c>
      <c r="B49" s="16"/>
      <c r="C49" s="16"/>
      <c r="D49" s="16"/>
      <c r="E49" s="16"/>
      <c r="F49" s="16"/>
      <c r="G49" s="16"/>
      <c r="H49" s="16"/>
      <c r="I49" s="17"/>
      <c r="J49" s="5"/>
      <c r="K49" s="25" t="s">
        <v>135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7"/>
      <c r="BI49" s="19" t="s">
        <v>5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22"/>
      <c r="BU49" s="23"/>
      <c r="BV49" s="23"/>
      <c r="BW49" s="23"/>
      <c r="BX49" s="23"/>
      <c r="BY49" s="23"/>
      <c r="BZ49" s="23"/>
      <c r="CA49" s="23"/>
      <c r="CB49" s="23"/>
      <c r="CC49" s="24"/>
      <c r="CD49" s="22">
        <v>247.3</v>
      </c>
      <c r="CE49" s="23"/>
      <c r="CF49" s="23"/>
      <c r="CG49" s="23"/>
      <c r="CH49" s="23"/>
      <c r="CI49" s="23"/>
      <c r="CJ49" s="23"/>
      <c r="CK49" s="23"/>
      <c r="CL49" s="23"/>
      <c r="CM49" s="24"/>
      <c r="CN49" s="12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4"/>
    </row>
    <row r="50" spans="1:108" s="6" customFormat="1" ht="27.75" customHeight="1">
      <c r="A50" s="15" t="s">
        <v>134</v>
      </c>
      <c r="B50" s="16"/>
      <c r="C50" s="16"/>
      <c r="D50" s="16"/>
      <c r="E50" s="16"/>
      <c r="F50" s="16"/>
      <c r="G50" s="16"/>
      <c r="H50" s="16"/>
      <c r="I50" s="17"/>
      <c r="J50" s="5"/>
      <c r="K50" s="25" t="s">
        <v>138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7"/>
      <c r="BI50" s="19" t="s">
        <v>5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22"/>
      <c r="BU50" s="23"/>
      <c r="BV50" s="23"/>
      <c r="BW50" s="23"/>
      <c r="BX50" s="23"/>
      <c r="BY50" s="23"/>
      <c r="BZ50" s="23"/>
      <c r="CA50" s="23"/>
      <c r="CB50" s="23"/>
      <c r="CC50" s="24"/>
      <c r="CD50" s="22">
        <v>37.96</v>
      </c>
      <c r="CE50" s="23"/>
      <c r="CF50" s="23"/>
      <c r="CG50" s="23"/>
      <c r="CH50" s="23"/>
      <c r="CI50" s="23"/>
      <c r="CJ50" s="23"/>
      <c r="CK50" s="23"/>
      <c r="CL50" s="23"/>
      <c r="CM50" s="24"/>
      <c r="CN50" s="12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4"/>
    </row>
    <row r="51" spans="1:108" s="6" customFormat="1" ht="27.75" customHeight="1">
      <c r="A51" s="15" t="s">
        <v>133</v>
      </c>
      <c r="B51" s="16"/>
      <c r="C51" s="16"/>
      <c r="D51" s="16"/>
      <c r="E51" s="16"/>
      <c r="F51" s="16"/>
      <c r="G51" s="16"/>
      <c r="H51" s="16"/>
      <c r="I51" s="17"/>
      <c r="J51" s="5"/>
      <c r="K51" s="25" t="s">
        <v>139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7"/>
      <c r="BI51" s="19" t="s">
        <v>5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22"/>
      <c r="BU51" s="23"/>
      <c r="BV51" s="23"/>
      <c r="BW51" s="23"/>
      <c r="BX51" s="23"/>
      <c r="BY51" s="23"/>
      <c r="BZ51" s="23"/>
      <c r="CA51" s="23"/>
      <c r="CB51" s="23"/>
      <c r="CC51" s="24"/>
      <c r="CD51" s="22">
        <v>74.51</v>
      </c>
      <c r="CE51" s="23"/>
      <c r="CF51" s="23"/>
      <c r="CG51" s="23"/>
      <c r="CH51" s="23"/>
      <c r="CI51" s="23"/>
      <c r="CJ51" s="23"/>
      <c r="CK51" s="23"/>
      <c r="CL51" s="23"/>
      <c r="CM51" s="24"/>
      <c r="CN51" s="12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4"/>
    </row>
    <row r="52" spans="1:108" s="6" customFormat="1" ht="27.75" customHeight="1">
      <c r="A52" s="15" t="s">
        <v>134</v>
      </c>
      <c r="B52" s="16"/>
      <c r="C52" s="16"/>
      <c r="D52" s="16"/>
      <c r="E52" s="16"/>
      <c r="F52" s="16"/>
      <c r="G52" s="16"/>
      <c r="H52" s="16"/>
      <c r="I52" s="17"/>
      <c r="J52" s="5"/>
      <c r="K52" s="25" t="s">
        <v>140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7"/>
      <c r="BI52" s="19" t="s">
        <v>5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22"/>
      <c r="BU52" s="23"/>
      <c r="BV52" s="23"/>
      <c r="BW52" s="23"/>
      <c r="BX52" s="23"/>
      <c r="BY52" s="23"/>
      <c r="BZ52" s="23"/>
      <c r="CA52" s="23"/>
      <c r="CB52" s="23"/>
      <c r="CC52" s="24"/>
      <c r="CD52" s="22">
        <v>564.53</v>
      </c>
      <c r="CE52" s="23"/>
      <c r="CF52" s="23"/>
      <c r="CG52" s="23"/>
      <c r="CH52" s="23"/>
      <c r="CI52" s="23"/>
      <c r="CJ52" s="23"/>
      <c r="CK52" s="23"/>
      <c r="CL52" s="23"/>
      <c r="CM52" s="24"/>
      <c r="CN52" s="12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27.75" customHeight="1">
      <c r="A53" s="15" t="s">
        <v>141</v>
      </c>
      <c r="B53" s="16"/>
      <c r="C53" s="16"/>
      <c r="D53" s="16"/>
      <c r="E53" s="16"/>
      <c r="F53" s="16"/>
      <c r="G53" s="16"/>
      <c r="H53" s="16"/>
      <c r="I53" s="17"/>
      <c r="J53" s="5"/>
      <c r="K53" s="25" t="s">
        <v>142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7"/>
      <c r="BI53" s="19" t="s">
        <v>5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22"/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f>79.81+152.72</f>
        <v>232.53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12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40.5" customHeight="1">
      <c r="A54" s="15" t="s">
        <v>15</v>
      </c>
      <c r="B54" s="16"/>
      <c r="C54" s="16"/>
      <c r="D54" s="16"/>
      <c r="E54" s="16"/>
      <c r="F54" s="16"/>
      <c r="G54" s="16"/>
      <c r="H54" s="16"/>
      <c r="I54" s="17"/>
      <c r="J54" s="5"/>
      <c r="K54" s="25" t="s">
        <v>25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7"/>
      <c r="BI54" s="19" t="s">
        <v>5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22">
        <v>-5440.56</v>
      </c>
      <c r="BU54" s="23"/>
      <c r="BV54" s="23"/>
      <c r="BW54" s="23"/>
      <c r="BX54" s="23"/>
      <c r="BY54" s="23"/>
      <c r="BZ54" s="23"/>
      <c r="CA54" s="23"/>
      <c r="CB54" s="23"/>
      <c r="CC54" s="24"/>
      <c r="CD54" s="22">
        <f>CD21-BT21+CD43+CD45+10874+N("налог на прибыль ТП")*2021.2022</f>
        <v>48214.62</v>
      </c>
      <c r="CE54" s="23"/>
      <c r="CF54" s="23"/>
      <c r="CG54" s="23"/>
      <c r="CH54" s="23"/>
      <c r="CI54" s="23"/>
      <c r="CJ54" s="23"/>
      <c r="CK54" s="23"/>
      <c r="CL54" s="23"/>
      <c r="CM54" s="24"/>
      <c r="CN54" s="12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45" customHeight="1">
      <c r="A55" s="15" t="s">
        <v>16</v>
      </c>
      <c r="B55" s="16"/>
      <c r="C55" s="16"/>
      <c r="D55" s="16"/>
      <c r="E55" s="16"/>
      <c r="F55" s="16"/>
      <c r="G55" s="16"/>
      <c r="H55" s="16"/>
      <c r="I55" s="17"/>
      <c r="J55" s="5"/>
      <c r="K55" s="25" t="s">
        <v>64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7"/>
      <c r="BI55" s="19" t="s">
        <v>5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22" t="s">
        <v>34</v>
      </c>
      <c r="BU55" s="23"/>
      <c r="BV55" s="23"/>
      <c r="BW55" s="23"/>
      <c r="BX55" s="23"/>
      <c r="BY55" s="23"/>
      <c r="BZ55" s="23"/>
      <c r="CA55" s="23"/>
      <c r="CB55" s="23"/>
      <c r="CC55" s="24"/>
      <c r="CD55" s="22"/>
      <c r="CE55" s="23"/>
      <c r="CF55" s="23"/>
      <c r="CG55" s="23"/>
      <c r="CH55" s="23"/>
      <c r="CI55" s="23"/>
      <c r="CJ55" s="23"/>
      <c r="CK55" s="23"/>
      <c r="CL55" s="23"/>
      <c r="CM55" s="24"/>
      <c r="CN55" s="12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4"/>
    </row>
    <row r="56" spans="1:108" s="6" customFormat="1" ht="30" customHeight="1">
      <c r="A56" s="15" t="s">
        <v>17</v>
      </c>
      <c r="B56" s="16"/>
      <c r="C56" s="16"/>
      <c r="D56" s="16"/>
      <c r="E56" s="16"/>
      <c r="F56" s="16"/>
      <c r="G56" s="16"/>
      <c r="H56" s="16"/>
      <c r="I56" s="17"/>
      <c r="J56" s="5"/>
      <c r="K56" s="25" t="s">
        <v>65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7"/>
      <c r="BI56" s="19" t="s">
        <v>5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22">
        <v>158862.15</v>
      </c>
      <c r="BU56" s="23"/>
      <c r="BV56" s="23"/>
      <c r="BW56" s="23"/>
      <c r="BX56" s="23"/>
      <c r="BY56" s="23"/>
      <c r="BZ56" s="23"/>
      <c r="CA56" s="23"/>
      <c r="CB56" s="23"/>
      <c r="CC56" s="24"/>
      <c r="CD56" s="22">
        <v>0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60" customHeight="1">
      <c r="A57" s="15" t="s">
        <v>7</v>
      </c>
      <c r="B57" s="16"/>
      <c r="C57" s="16"/>
      <c r="D57" s="16"/>
      <c r="E57" s="16"/>
      <c r="F57" s="16"/>
      <c r="G57" s="16"/>
      <c r="H57" s="16"/>
      <c r="I57" s="17"/>
      <c r="J57" s="5"/>
      <c r="K57" s="25" t="s">
        <v>123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7"/>
      <c r="BI57" s="19" t="s">
        <v>66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37">
        <v>34.903</v>
      </c>
      <c r="BU57" s="38"/>
      <c r="BV57" s="38"/>
      <c r="BW57" s="38"/>
      <c r="BX57" s="38"/>
      <c r="BY57" s="38"/>
      <c r="BZ57" s="38"/>
      <c r="CA57" s="38"/>
      <c r="CB57" s="38"/>
      <c r="CC57" s="39"/>
      <c r="CD57" s="37">
        <v>34.447</v>
      </c>
      <c r="CE57" s="38"/>
      <c r="CF57" s="38"/>
      <c r="CG57" s="38"/>
      <c r="CH57" s="38"/>
      <c r="CI57" s="38"/>
      <c r="CJ57" s="38"/>
      <c r="CK57" s="38"/>
      <c r="CL57" s="38"/>
      <c r="CM57" s="39"/>
      <c r="CN57" s="12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4"/>
    </row>
    <row r="58" spans="1:108" s="6" customFormat="1" ht="57" customHeight="1">
      <c r="A58" s="15" t="s">
        <v>47</v>
      </c>
      <c r="B58" s="16"/>
      <c r="C58" s="16"/>
      <c r="D58" s="16"/>
      <c r="E58" s="16"/>
      <c r="F58" s="16"/>
      <c r="G58" s="16"/>
      <c r="H58" s="16"/>
      <c r="I58" s="17"/>
      <c r="J58" s="5"/>
      <c r="K58" s="25" t="s">
        <v>124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7"/>
      <c r="BI58" s="19" t="s">
        <v>5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22"/>
      <c r="BU58" s="23"/>
      <c r="BV58" s="23"/>
      <c r="BW58" s="23"/>
      <c r="BX58" s="23"/>
      <c r="BY58" s="23"/>
      <c r="BZ58" s="23"/>
      <c r="CA58" s="23"/>
      <c r="CB58" s="23"/>
      <c r="CC58" s="24"/>
      <c r="CD58" s="22"/>
      <c r="CE58" s="23"/>
      <c r="CF58" s="23"/>
      <c r="CG58" s="23"/>
      <c r="CH58" s="23"/>
      <c r="CI58" s="23"/>
      <c r="CJ58" s="23"/>
      <c r="CK58" s="23"/>
      <c r="CL58" s="23"/>
      <c r="CM58" s="24"/>
      <c r="CN58" s="1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40.5" customHeight="1">
      <c r="A59" s="15" t="s">
        <v>26</v>
      </c>
      <c r="B59" s="16"/>
      <c r="C59" s="16"/>
      <c r="D59" s="16"/>
      <c r="E59" s="16"/>
      <c r="F59" s="16"/>
      <c r="G59" s="16"/>
      <c r="H59" s="16"/>
      <c r="I59" s="17"/>
      <c r="J59" s="5"/>
      <c r="K59" s="25" t="s">
        <v>68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7"/>
      <c r="BI59" s="19" t="s">
        <v>38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22" t="s">
        <v>38</v>
      </c>
      <c r="BU59" s="23"/>
      <c r="BV59" s="23"/>
      <c r="BW59" s="23"/>
      <c r="BX59" s="23"/>
      <c r="BY59" s="23"/>
      <c r="BZ59" s="23"/>
      <c r="CA59" s="23"/>
      <c r="CB59" s="23"/>
      <c r="CC59" s="24"/>
      <c r="CD59" s="22" t="s">
        <v>38</v>
      </c>
      <c r="CE59" s="23"/>
      <c r="CF59" s="23"/>
      <c r="CG59" s="23"/>
      <c r="CH59" s="23"/>
      <c r="CI59" s="23"/>
      <c r="CJ59" s="23"/>
      <c r="CK59" s="23"/>
      <c r="CL59" s="23"/>
      <c r="CM59" s="24"/>
      <c r="CN59" s="31" t="s">
        <v>38</v>
      </c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6" customFormat="1" ht="20.25" customHeight="1">
      <c r="A60" s="15" t="s">
        <v>6</v>
      </c>
      <c r="B60" s="16"/>
      <c r="C60" s="16"/>
      <c r="D60" s="16"/>
      <c r="E60" s="16"/>
      <c r="F60" s="16"/>
      <c r="G60" s="16"/>
      <c r="H60" s="16"/>
      <c r="I60" s="17"/>
      <c r="J60" s="5"/>
      <c r="K60" s="25" t="s">
        <v>69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7"/>
      <c r="BI60" s="19" t="s">
        <v>70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34">
        <v>1322</v>
      </c>
      <c r="BU60" s="35"/>
      <c r="BV60" s="35"/>
      <c r="BW60" s="35"/>
      <c r="BX60" s="35"/>
      <c r="BY60" s="35"/>
      <c r="BZ60" s="35"/>
      <c r="CA60" s="35"/>
      <c r="CB60" s="35"/>
      <c r="CC60" s="36"/>
      <c r="CD60" s="34">
        <v>1322</v>
      </c>
      <c r="CE60" s="35"/>
      <c r="CF60" s="35"/>
      <c r="CG60" s="35"/>
      <c r="CH60" s="35"/>
      <c r="CI60" s="35"/>
      <c r="CJ60" s="35"/>
      <c r="CK60" s="35"/>
      <c r="CL60" s="35"/>
      <c r="CM60" s="36"/>
      <c r="CN60" s="12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4"/>
    </row>
    <row r="61" spans="1:108" s="6" customFormat="1" ht="30" customHeight="1">
      <c r="A61" s="15" t="s">
        <v>71</v>
      </c>
      <c r="B61" s="16"/>
      <c r="C61" s="16"/>
      <c r="D61" s="16"/>
      <c r="E61" s="16"/>
      <c r="F61" s="16"/>
      <c r="G61" s="16"/>
      <c r="H61" s="16"/>
      <c r="I61" s="17"/>
      <c r="J61" s="5"/>
      <c r="K61" s="25" t="s">
        <v>72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7"/>
      <c r="BI61" s="19" t="s">
        <v>73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34">
        <v>247.889</v>
      </c>
      <c r="BU61" s="35"/>
      <c r="BV61" s="35"/>
      <c r="BW61" s="35"/>
      <c r="BX61" s="35"/>
      <c r="BY61" s="35"/>
      <c r="BZ61" s="35"/>
      <c r="CA61" s="35"/>
      <c r="CB61" s="35"/>
      <c r="CC61" s="36"/>
      <c r="CD61" s="34">
        <v>262.874</v>
      </c>
      <c r="CE61" s="35"/>
      <c r="CF61" s="35"/>
      <c r="CG61" s="35"/>
      <c r="CH61" s="35"/>
      <c r="CI61" s="35"/>
      <c r="CJ61" s="35"/>
      <c r="CK61" s="35"/>
      <c r="CL61" s="35"/>
      <c r="CM61" s="36"/>
      <c r="CN61" s="12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4"/>
    </row>
    <row r="62" spans="1:108" s="6" customFormat="1" ht="30" customHeight="1">
      <c r="A62" s="15" t="s">
        <v>74</v>
      </c>
      <c r="B62" s="16"/>
      <c r="C62" s="16"/>
      <c r="D62" s="16"/>
      <c r="E62" s="16"/>
      <c r="F62" s="16"/>
      <c r="G62" s="16"/>
      <c r="H62" s="16"/>
      <c r="I62" s="17"/>
      <c r="J62" s="5"/>
      <c r="K62" s="25" t="s">
        <v>75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7"/>
      <c r="BI62" s="19" t="s">
        <v>73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34">
        <v>247.889</v>
      </c>
      <c r="BU62" s="35"/>
      <c r="BV62" s="35"/>
      <c r="BW62" s="35"/>
      <c r="BX62" s="35"/>
      <c r="BY62" s="35"/>
      <c r="BZ62" s="35"/>
      <c r="CA62" s="35"/>
      <c r="CB62" s="35"/>
      <c r="CC62" s="36"/>
      <c r="CD62" s="34">
        <v>262.874</v>
      </c>
      <c r="CE62" s="35"/>
      <c r="CF62" s="35"/>
      <c r="CG62" s="35"/>
      <c r="CH62" s="35"/>
      <c r="CI62" s="35"/>
      <c r="CJ62" s="35"/>
      <c r="CK62" s="35"/>
      <c r="CL62" s="35"/>
      <c r="CM62" s="36"/>
      <c r="CN62" s="12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3" spans="1:108" s="6" customFormat="1" ht="30" customHeight="1">
      <c r="A63" s="15" t="s">
        <v>76</v>
      </c>
      <c r="B63" s="16"/>
      <c r="C63" s="16"/>
      <c r="D63" s="16"/>
      <c r="E63" s="16"/>
      <c r="F63" s="16"/>
      <c r="G63" s="16"/>
      <c r="H63" s="16"/>
      <c r="I63" s="17"/>
      <c r="J63" s="5"/>
      <c r="K63" s="25" t="s">
        <v>77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7"/>
      <c r="BI63" s="19" t="s">
        <v>78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34">
        <v>1716.65</v>
      </c>
      <c r="BU63" s="35"/>
      <c r="BV63" s="35"/>
      <c r="BW63" s="35"/>
      <c r="BX63" s="35"/>
      <c r="BY63" s="35"/>
      <c r="BZ63" s="35"/>
      <c r="CA63" s="35"/>
      <c r="CB63" s="35"/>
      <c r="CC63" s="36"/>
      <c r="CD63" s="34">
        <v>1833.681</v>
      </c>
      <c r="CE63" s="35"/>
      <c r="CF63" s="35"/>
      <c r="CG63" s="35"/>
      <c r="CH63" s="35"/>
      <c r="CI63" s="35"/>
      <c r="CJ63" s="35"/>
      <c r="CK63" s="35"/>
      <c r="CL63" s="35"/>
      <c r="CM63" s="36"/>
      <c r="CN63" s="12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4"/>
    </row>
    <row r="64" spans="1:108" s="6" customFormat="1" ht="30" customHeight="1">
      <c r="A64" s="15" t="s">
        <v>79</v>
      </c>
      <c r="B64" s="16"/>
      <c r="C64" s="16"/>
      <c r="D64" s="16"/>
      <c r="E64" s="16"/>
      <c r="F64" s="16"/>
      <c r="G64" s="16"/>
      <c r="H64" s="16"/>
      <c r="I64" s="17"/>
      <c r="J64" s="5"/>
      <c r="K64" s="25" t="s">
        <v>80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7"/>
      <c r="BI64" s="19" t="s">
        <v>78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34">
        <v>1716.65</v>
      </c>
      <c r="BU64" s="35"/>
      <c r="BV64" s="35"/>
      <c r="BW64" s="35"/>
      <c r="BX64" s="35"/>
      <c r="BY64" s="35"/>
      <c r="BZ64" s="35"/>
      <c r="CA64" s="35"/>
      <c r="CB64" s="35"/>
      <c r="CC64" s="36"/>
      <c r="CD64" s="34">
        <v>1833.681</v>
      </c>
      <c r="CE64" s="35"/>
      <c r="CF64" s="35"/>
      <c r="CG64" s="35"/>
      <c r="CH64" s="35"/>
      <c r="CI64" s="35"/>
      <c r="CJ64" s="35"/>
      <c r="CK64" s="35"/>
      <c r="CL64" s="35"/>
      <c r="CM64" s="36"/>
      <c r="CN64" s="12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4"/>
    </row>
    <row r="65" spans="1:108" s="6" customFormat="1" ht="30" customHeight="1">
      <c r="A65" s="15" t="s">
        <v>81</v>
      </c>
      <c r="B65" s="16"/>
      <c r="C65" s="16"/>
      <c r="D65" s="16"/>
      <c r="E65" s="16"/>
      <c r="F65" s="16"/>
      <c r="G65" s="16"/>
      <c r="H65" s="16"/>
      <c r="I65" s="17"/>
      <c r="J65" s="5"/>
      <c r="K65" s="25" t="s">
        <v>82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7"/>
      <c r="BI65" s="19" t="s">
        <v>78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34">
        <v>3669.3</v>
      </c>
      <c r="BU65" s="35"/>
      <c r="BV65" s="35"/>
      <c r="BW65" s="35"/>
      <c r="BX65" s="35"/>
      <c r="BY65" s="35"/>
      <c r="BZ65" s="35"/>
      <c r="CA65" s="35"/>
      <c r="CB65" s="35"/>
      <c r="CC65" s="36"/>
      <c r="CD65" s="34">
        <v>4037.5</v>
      </c>
      <c r="CE65" s="35"/>
      <c r="CF65" s="35"/>
      <c r="CG65" s="35"/>
      <c r="CH65" s="35"/>
      <c r="CI65" s="35"/>
      <c r="CJ65" s="35"/>
      <c r="CK65" s="35"/>
      <c r="CL65" s="35"/>
      <c r="CM65" s="36"/>
      <c r="CN65" s="12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4"/>
    </row>
    <row r="66" spans="1:108" s="6" customFormat="1" ht="29.25" customHeight="1">
      <c r="A66" s="15" t="s">
        <v>83</v>
      </c>
      <c r="B66" s="16"/>
      <c r="C66" s="16"/>
      <c r="D66" s="16"/>
      <c r="E66" s="16"/>
      <c r="F66" s="16"/>
      <c r="G66" s="16"/>
      <c r="H66" s="16"/>
      <c r="I66" s="17"/>
      <c r="J66" s="5"/>
      <c r="K66" s="25" t="s">
        <v>84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7"/>
      <c r="BI66" s="19" t="s">
        <v>78</v>
      </c>
      <c r="BJ66" s="20"/>
      <c r="BK66" s="20"/>
      <c r="BL66" s="20"/>
      <c r="BM66" s="20"/>
      <c r="BN66" s="20"/>
      <c r="BO66" s="20"/>
      <c r="BP66" s="20"/>
      <c r="BQ66" s="20"/>
      <c r="BR66" s="20"/>
      <c r="BS66" s="21"/>
      <c r="BT66" s="34">
        <v>3669.3</v>
      </c>
      <c r="BU66" s="35"/>
      <c r="BV66" s="35"/>
      <c r="BW66" s="35"/>
      <c r="BX66" s="35"/>
      <c r="BY66" s="35"/>
      <c r="BZ66" s="35"/>
      <c r="CA66" s="35"/>
      <c r="CB66" s="35"/>
      <c r="CC66" s="36"/>
      <c r="CD66" s="34">
        <v>4037.5</v>
      </c>
      <c r="CE66" s="35"/>
      <c r="CF66" s="35"/>
      <c r="CG66" s="35"/>
      <c r="CH66" s="35"/>
      <c r="CI66" s="35"/>
      <c r="CJ66" s="35"/>
      <c r="CK66" s="35"/>
      <c r="CL66" s="35"/>
      <c r="CM66" s="36"/>
      <c r="CN66" s="12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4"/>
    </row>
    <row r="67" spans="1:108" s="6" customFormat="1" ht="30" customHeight="1">
      <c r="A67" s="15" t="s">
        <v>85</v>
      </c>
      <c r="B67" s="16"/>
      <c r="C67" s="16"/>
      <c r="D67" s="16"/>
      <c r="E67" s="16"/>
      <c r="F67" s="16"/>
      <c r="G67" s="16"/>
      <c r="H67" s="16"/>
      <c r="I67" s="17"/>
      <c r="J67" s="5"/>
      <c r="K67" s="25" t="s">
        <v>86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7"/>
      <c r="BI67" s="19" t="s">
        <v>87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21"/>
      <c r="BT67" s="34">
        <v>635.36974</v>
      </c>
      <c r="BU67" s="35"/>
      <c r="BV67" s="35"/>
      <c r="BW67" s="35"/>
      <c r="BX67" s="35"/>
      <c r="BY67" s="35"/>
      <c r="BZ67" s="35"/>
      <c r="CA67" s="35"/>
      <c r="CB67" s="35"/>
      <c r="CC67" s="36"/>
      <c r="CD67" s="34">
        <v>676.112</v>
      </c>
      <c r="CE67" s="35"/>
      <c r="CF67" s="35"/>
      <c r="CG67" s="35"/>
      <c r="CH67" s="35"/>
      <c r="CI67" s="35"/>
      <c r="CJ67" s="35"/>
      <c r="CK67" s="35"/>
      <c r="CL67" s="35"/>
      <c r="CM67" s="36"/>
      <c r="CN67" s="12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4"/>
    </row>
    <row r="68" spans="1:108" s="6" customFormat="1" ht="29.25" customHeight="1">
      <c r="A68" s="15" t="s">
        <v>88</v>
      </c>
      <c r="B68" s="16"/>
      <c r="C68" s="16"/>
      <c r="D68" s="16"/>
      <c r="E68" s="16"/>
      <c r="F68" s="16"/>
      <c r="G68" s="16"/>
      <c r="H68" s="16"/>
      <c r="I68" s="17"/>
      <c r="J68" s="5"/>
      <c r="K68" s="25" t="s">
        <v>89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7"/>
      <c r="BI68" s="19" t="s">
        <v>87</v>
      </c>
      <c r="BJ68" s="20"/>
      <c r="BK68" s="20"/>
      <c r="BL68" s="20"/>
      <c r="BM68" s="20"/>
      <c r="BN68" s="20"/>
      <c r="BO68" s="20"/>
      <c r="BP68" s="20"/>
      <c r="BQ68" s="20"/>
      <c r="BR68" s="20"/>
      <c r="BS68" s="21"/>
      <c r="BT68" s="34">
        <v>635.36974</v>
      </c>
      <c r="BU68" s="35"/>
      <c r="BV68" s="35"/>
      <c r="BW68" s="35"/>
      <c r="BX68" s="35"/>
      <c r="BY68" s="35"/>
      <c r="BZ68" s="35"/>
      <c r="CA68" s="35"/>
      <c r="CB68" s="35"/>
      <c r="CC68" s="36"/>
      <c r="CD68" s="34">
        <v>676.112</v>
      </c>
      <c r="CE68" s="35"/>
      <c r="CF68" s="35"/>
      <c r="CG68" s="35"/>
      <c r="CH68" s="35"/>
      <c r="CI68" s="35"/>
      <c r="CJ68" s="35"/>
      <c r="CK68" s="35"/>
      <c r="CL68" s="35"/>
      <c r="CM68" s="36"/>
      <c r="CN68" s="12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spans="1:108" s="6" customFormat="1" ht="30" customHeight="1">
      <c r="A69" s="15" t="s">
        <v>90</v>
      </c>
      <c r="B69" s="16"/>
      <c r="C69" s="16"/>
      <c r="D69" s="16"/>
      <c r="E69" s="16"/>
      <c r="F69" s="16"/>
      <c r="G69" s="16"/>
      <c r="H69" s="16"/>
      <c r="I69" s="17"/>
      <c r="J69" s="5"/>
      <c r="K69" s="25" t="s">
        <v>91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7"/>
      <c r="BI69" s="19" t="s">
        <v>67</v>
      </c>
      <c r="BJ69" s="20"/>
      <c r="BK69" s="20"/>
      <c r="BL69" s="20"/>
      <c r="BM69" s="20"/>
      <c r="BN69" s="20"/>
      <c r="BO69" s="20"/>
      <c r="BP69" s="20"/>
      <c r="BQ69" s="20"/>
      <c r="BR69" s="20"/>
      <c r="BS69" s="21"/>
      <c r="BT69" s="34">
        <v>77</v>
      </c>
      <c r="BU69" s="35"/>
      <c r="BV69" s="35"/>
      <c r="BW69" s="35"/>
      <c r="BX69" s="35"/>
      <c r="BY69" s="35"/>
      <c r="BZ69" s="35"/>
      <c r="CA69" s="35"/>
      <c r="CB69" s="35"/>
      <c r="CC69" s="36"/>
      <c r="CD69" s="34">
        <v>78</v>
      </c>
      <c r="CE69" s="35"/>
      <c r="CF69" s="35"/>
      <c r="CG69" s="35"/>
      <c r="CH69" s="35"/>
      <c r="CI69" s="35"/>
      <c r="CJ69" s="35"/>
      <c r="CK69" s="35"/>
      <c r="CL69" s="35"/>
      <c r="CM69" s="36"/>
      <c r="CN69" s="12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4"/>
    </row>
    <row r="70" spans="1:108" s="6" customFormat="1" ht="30" customHeight="1">
      <c r="A70" s="15" t="s">
        <v>92</v>
      </c>
      <c r="B70" s="16"/>
      <c r="C70" s="16"/>
      <c r="D70" s="16"/>
      <c r="E70" s="16"/>
      <c r="F70" s="16"/>
      <c r="G70" s="16"/>
      <c r="H70" s="16"/>
      <c r="I70" s="17"/>
      <c r="J70" s="5"/>
      <c r="K70" s="25" t="s">
        <v>93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7"/>
      <c r="BI70" s="19" t="s">
        <v>5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21"/>
      <c r="BT70" s="22"/>
      <c r="BU70" s="23"/>
      <c r="BV70" s="23"/>
      <c r="BW70" s="23"/>
      <c r="BX70" s="23"/>
      <c r="BY70" s="23"/>
      <c r="BZ70" s="23"/>
      <c r="CA70" s="23"/>
      <c r="CB70" s="23"/>
      <c r="CC70" s="24"/>
      <c r="CD70" s="22"/>
      <c r="CE70" s="23"/>
      <c r="CF70" s="23"/>
      <c r="CG70" s="23"/>
      <c r="CH70" s="23"/>
      <c r="CI70" s="23"/>
      <c r="CJ70" s="23"/>
      <c r="CK70" s="23"/>
      <c r="CL70" s="23"/>
      <c r="CM70" s="24"/>
      <c r="CN70" s="12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4"/>
    </row>
    <row r="71" spans="1:108" s="6" customFormat="1" ht="45" customHeight="1">
      <c r="A71" s="15" t="s">
        <v>94</v>
      </c>
      <c r="B71" s="16"/>
      <c r="C71" s="16"/>
      <c r="D71" s="16"/>
      <c r="E71" s="16"/>
      <c r="F71" s="16"/>
      <c r="G71" s="16"/>
      <c r="H71" s="16"/>
      <c r="I71" s="17"/>
      <c r="J71" s="5"/>
      <c r="K71" s="25" t="s">
        <v>95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7"/>
      <c r="BI71" s="19" t="s">
        <v>5</v>
      </c>
      <c r="BJ71" s="20"/>
      <c r="BK71" s="20"/>
      <c r="BL71" s="20"/>
      <c r="BM71" s="20"/>
      <c r="BN71" s="20"/>
      <c r="BO71" s="20"/>
      <c r="BP71" s="20"/>
      <c r="BQ71" s="20"/>
      <c r="BR71" s="20"/>
      <c r="BS71" s="21"/>
      <c r="BT71" s="22"/>
      <c r="BU71" s="23"/>
      <c r="BV71" s="23"/>
      <c r="BW71" s="23"/>
      <c r="BX71" s="23"/>
      <c r="BY71" s="23"/>
      <c r="BZ71" s="23"/>
      <c r="CA71" s="23"/>
      <c r="CB71" s="23"/>
      <c r="CC71" s="24"/>
      <c r="CD71" s="22"/>
      <c r="CE71" s="23"/>
      <c r="CF71" s="23"/>
      <c r="CG71" s="23"/>
      <c r="CH71" s="23"/>
      <c r="CI71" s="23"/>
      <c r="CJ71" s="23"/>
      <c r="CK71" s="23"/>
      <c r="CL71" s="23"/>
      <c r="CM71" s="24"/>
      <c r="CN71" s="12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4"/>
    </row>
    <row r="72" spans="1:108" ht="24.75" customHeight="1">
      <c r="A72" s="15" t="s">
        <v>96</v>
      </c>
      <c r="B72" s="16"/>
      <c r="C72" s="16"/>
      <c r="D72" s="16"/>
      <c r="E72" s="16"/>
      <c r="F72" s="16"/>
      <c r="G72" s="16"/>
      <c r="H72" s="16"/>
      <c r="I72" s="17"/>
      <c r="J72" s="5"/>
      <c r="K72" s="25" t="s">
        <v>97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7"/>
      <c r="BI72" s="19" t="s">
        <v>67</v>
      </c>
      <c r="BJ72" s="20"/>
      <c r="BK72" s="20"/>
      <c r="BL72" s="20"/>
      <c r="BM72" s="20"/>
      <c r="BN72" s="20"/>
      <c r="BO72" s="20"/>
      <c r="BP72" s="20"/>
      <c r="BQ72" s="20"/>
      <c r="BR72" s="20"/>
      <c r="BS72" s="21"/>
      <c r="BT72" s="19"/>
      <c r="BU72" s="20"/>
      <c r="BV72" s="20"/>
      <c r="BW72" s="20"/>
      <c r="BX72" s="20"/>
      <c r="BY72" s="20"/>
      <c r="BZ72" s="20"/>
      <c r="CA72" s="20"/>
      <c r="CB72" s="20"/>
      <c r="CC72" s="21"/>
      <c r="CD72" s="19" t="s">
        <v>38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31" t="s">
        <v>38</v>
      </c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" customFormat="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</row>
    <row r="74" s="1" customFormat="1" ht="68.25" customHeight="1">
      <c r="G74" s="1" t="s">
        <v>18</v>
      </c>
    </row>
    <row r="75" spans="1:108" s="1" customFormat="1" ht="25.5" customHeight="1">
      <c r="A75" s="29" t="s">
        <v>98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</row>
    <row r="76" spans="1:108" s="1" customFormat="1" ht="25.5" customHeight="1">
      <c r="A76" s="29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</row>
    <row r="77" spans="1:108" s="1" customFormat="1" ht="25.5" customHeight="1">
      <c r="A77" s="29" t="s">
        <v>125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</row>
    <row r="78" spans="1:108" s="1" customFormat="1" ht="25.5" customHeight="1">
      <c r="A78" s="29" t="s">
        <v>100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</row>
    <row r="79" spans="1:108" ht="3" customHeight="1">
      <c r="A79" s="29" t="s">
        <v>101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</row>
    <row r="81" ht="15" customHeight="1">
      <c r="DO81" s="8">
        <f>CD21+CD35-DO82</f>
        <v>266790.33</v>
      </c>
    </row>
    <row r="82" ht="15" customHeight="1">
      <c r="DO82" s="8">
        <f>CD43</f>
        <v>2827</v>
      </c>
    </row>
    <row r="83" ht="15" customHeight="1">
      <c r="DO83" s="9">
        <f>33328.92</f>
        <v>33328.92</v>
      </c>
    </row>
    <row r="84" ht="15" customHeight="1">
      <c r="DO84" s="10">
        <f>DO81-DO83-DO82</f>
        <v>230634.41000000003</v>
      </c>
    </row>
    <row r="85" ht="15" customHeight="1">
      <c r="DO85" s="11">
        <f>'[1]стр.1'!$BT$22-DO81</f>
        <v>15492.090000000026</v>
      </c>
    </row>
  </sheetData>
  <sheetProtection/>
  <mergeCells count="358">
    <mergeCell ref="A53:I53"/>
    <mergeCell ref="K53:BG53"/>
    <mergeCell ref="BI53:BS53"/>
    <mergeCell ref="BT53:CC53"/>
    <mergeCell ref="CD53:CM53"/>
    <mergeCell ref="CN53:DD53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2:CM22"/>
    <mergeCell ref="A17:I17"/>
    <mergeCell ref="K17:BG17"/>
    <mergeCell ref="BI17:BS17"/>
    <mergeCell ref="BT17:CC17"/>
    <mergeCell ref="CN22:DD22"/>
    <mergeCell ref="A21:I21"/>
    <mergeCell ref="K21:BG21"/>
    <mergeCell ref="BI21:BS21"/>
    <mergeCell ref="BT21:CC21"/>
    <mergeCell ref="CD18:CM18"/>
    <mergeCell ref="CN18:DD18"/>
    <mergeCell ref="CD21:CM21"/>
    <mergeCell ref="CN21:DD21"/>
    <mergeCell ref="CD19:CM19"/>
    <mergeCell ref="CD23:CM23"/>
    <mergeCell ref="CN23:DD23"/>
    <mergeCell ref="A22:I22"/>
    <mergeCell ref="K22:BG22"/>
    <mergeCell ref="A23:I23"/>
    <mergeCell ref="K23:BG23"/>
    <mergeCell ref="BI23:BS23"/>
    <mergeCell ref="BT23:CC23"/>
    <mergeCell ref="BI22:BS22"/>
    <mergeCell ref="BT22:CC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6:CC26"/>
    <mergeCell ref="CD24:CM24"/>
    <mergeCell ref="BT24:CC24"/>
    <mergeCell ref="BT28:CC28"/>
    <mergeCell ref="CD26:CM26"/>
    <mergeCell ref="CD28:CM28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CN28:DD28"/>
    <mergeCell ref="A29:I29"/>
    <mergeCell ref="BI29:BS29"/>
    <mergeCell ref="BT29:CC29"/>
    <mergeCell ref="CD29:CM29"/>
    <mergeCell ref="CN29:DD29"/>
    <mergeCell ref="A28:I28"/>
    <mergeCell ref="K28:BG28"/>
    <mergeCell ref="BI28:BS28"/>
    <mergeCell ref="A31:I31"/>
    <mergeCell ref="K31:BG31"/>
    <mergeCell ref="BI31:BS31"/>
    <mergeCell ref="BT31:CC31"/>
    <mergeCell ref="A32:I32"/>
    <mergeCell ref="K32:BG32"/>
    <mergeCell ref="BI32:BS32"/>
    <mergeCell ref="BT32:CC32"/>
    <mergeCell ref="CD35:CM35"/>
    <mergeCell ref="CN35:DD35"/>
    <mergeCell ref="BI33:BS33"/>
    <mergeCell ref="BT33:CC33"/>
    <mergeCell ref="CD31:CM31"/>
    <mergeCell ref="CN31:DD31"/>
    <mergeCell ref="CD32:CM32"/>
    <mergeCell ref="CN32:DD32"/>
    <mergeCell ref="CD33:CM33"/>
    <mergeCell ref="CN33:DD33"/>
    <mergeCell ref="CD36:CM36"/>
    <mergeCell ref="CN36:DD36"/>
    <mergeCell ref="A35:I35"/>
    <mergeCell ref="K35:BG35"/>
    <mergeCell ref="A36:I36"/>
    <mergeCell ref="K36:BG36"/>
    <mergeCell ref="BI36:BS36"/>
    <mergeCell ref="BT36:CC36"/>
    <mergeCell ref="BI35:BS35"/>
    <mergeCell ref="BT35:CC35"/>
    <mergeCell ref="A37:I37"/>
    <mergeCell ref="K37:BG37"/>
    <mergeCell ref="BI37:BS37"/>
    <mergeCell ref="BT37:CC37"/>
    <mergeCell ref="CD39:CM39"/>
    <mergeCell ref="CN39:DD39"/>
    <mergeCell ref="A38:I38"/>
    <mergeCell ref="K38:BG38"/>
    <mergeCell ref="BI38:BS38"/>
    <mergeCell ref="BT38:CC38"/>
    <mergeCell ref="CD37:CM37"/>
    <mergeCell ref="CN37:DD37"/>
    <mergeCell ref="CD38:CM38"/>
    <mergeCell ref="CN38:DD38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A44:I44"/>
    <mergeCell ref="K44:BG44"/>
    <mergeCell ref="BI44:BS44"/>
    <mergeCell ref="BT44:CC44"/>
    <mergeCell ref="CD46:CM46"/>
    <mergeCell ref="CN46:DD46"/>
    <mergeCell ref="A45:I45"/>
    <mergeCell ref="K45:BG45"/>
    <mergeCell ref="BI45:BS45"/>
    <mergeCell ref="BT45:CC45"/>
    <mergeCell ref="CD44:CM44"/>
    <mergeCell ref="CN44:DD44"/>
    <mergeCell ref="CD45:CM45"/>
    <mergeCell ref="CN45:DD45"/>
    <mergeCell ref="CD47:CM47"/>
    <mergeCell ref="CN47:DD47"/>
    <mergeCell ref="CD54:CM54"/>
    <mergeCell ref="CN54:DD54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CD60:CM60"/>
    <mergeCell ref="CN60:DD60"/>
    <mergeCell ref="CD61:CM61"/>
    <mergeCell ref="CN61:DD61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A64:I64"/>
    <mergeCell ref="K64:BG64"/>
    <mergeCell ref="BI64:BS64"/>
    <mergeCell ref="BT64:CC64"/>
    <mergeCell ref="CD66:CM66"/>
    <mergeCell ref="CN66:DD66"/>
    <mergeCell ref="A65:I65"/>
    <mergeCell ref="K65:BG65"/>
    <mergeCell ref="BI65:BS65"/>
    <mergeCell ref="BT65:CC65"/>
    <mergeCell ref="CD64:CM64"/>
    <mergeCell ref="CN64:DD64"/>
    <mergeCell ref="CD65:CM65"/>
    <mergeCell ref="CN65:DD65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A68:I68"/>
    <mergeCell ref="K68:BG68"/>
    <mergeCell ref="BI68:BS68"/>
    <mergeCell ref="BT68:CC68"/>
    <mergeCell ref="CD70:CM70"/>
    <mergeCell ref="CN70:DD70"/>
    <mergeCell ref="A69:I69"/>
    <mergeCell ref="K69:BG69"/>
    <mergeCell ref="BI69:BS69"/>
    <mergeCell ref="BT69:CC69"/>
    <mergeCell ref="CD68:CM68"/>
    <mergeCell ref="CN68:DD68"/>
    <mergeCell ref="CD69:CM69"/>
    <mergeCell ref="CN69:DD69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9:DD79"/>
    <mergeCell ref="K29:BG29"/>
    <mergeCell ref="A30:I30"/>
    <mergeCell ref="K30:BG30"/>
    <mergeCell ref="BI30:BS30"/>
    <mergeCell ref="BT30:CC30"/>
    <mergeCell ref="CD30:CM30"/>
    <mergeCell ref="CN30:DD30"/>
    <mergeCell ref="CD72:CM72"/>
    <mergeCell ref="CN72:DD72"/>
    <mergeCell ref="CD34:CM34"/>
    <mergeCell ref="CN34:DD34"/>
    <mergeCell ref="A77:DD77"/>
    <mergeCell ref="A78:DD78"/>
    <mergeCell ref="A75:DD75"/>
    <mergeCell ref="A76:DD76"/>
    <mergeCell ref="A72:I72"/>
    <mergeCell ref="K72:BG72"/>
    <mergeCell ref="BI72:BS72"/>
    <mergeCell ref="BT72:CC72"/>
    <mergeCell ref="A33:I33"/>
    <mergeCell ref="K33:BG33"/>
    <mergeCell ref="A41:I41"/>
    <mergeCell ref="K41:BG41"/>
    <mergeCell ref="BI41:BS41"/>
    <mergeCell ref="BT41:CC41"/>
    <mergeCell ref="A34:I34"/>
    <mergeCell ref="K34:BG34"/>
    <mergeCell ref="BI34:BS34"/>
    <mergeCell ref="BT34:CC34"/>
    <mergeCell ref="CD48:CM48"/>
    <mergeCell ref="CN48:DD48"/>
    <mergeCell ref="CD43:CM43"/>
    <mergeCell ref="CN43:DD43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1:CM41"/>
    <mergeCell ref="CN41:DD41"/>
    <mergeCell ref="CD42:CM42"/>
    <mergeCell ref="CN42:DD42"/>
    <mergeCell ref="BI52:BS52"/>
    <mergeCell ref="BT52:CC52"/>
    <mergeCell ref="A19:I19"/>
    <mergeCell ref="K19:BG19"/>
    <mergeCell ref="BI19:BS19"/>
    <mergeCell ref="BT19:CC19"/>
    <mergeCell ref="A48:I48"/>
    <mergeCell ref="K48:BG48"/>
    <mergeCell ref="BI48:BS48"/>
    <mergeCell ref="BT48:CC48"/>
    <mergeCell ref="CD52:CM52"/>
    <mergeCell ref="CN52:DD52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CN19:DD19"/>
    <mergeCell ref="A20:I20"/>
    <mergeCell ref="K20:BG20"/>
    <mergeCell ref="BI20:BS20"/>
    <mergeCell ref="BT20:CC20"/>
    <mergeCell ref="CD20:CM20"/>
    <mergeCell ref="CN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Селезнева Елена</cp:lastModifiedBy>
  <cp:lastPrinted>2015-01-19T12:47:27Z</cp:lastPrinted>
  <dcterms:created xsi:type="dcterms:W3CDTF">2010-05-19T10:50:44Z</dcterms:created>
  <dcterms:modified xsi:type="dcterms:W3CDTF">2023-03-30T23:58:48Z</dcterms:modified>
  <cp:category/>
  <cp:version/>
  <cp:contentType/>
  <cp:contentStatus/>
</cp:coreProperties>
</file>